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528" activeTab="1"/>
  </bookViews>
  <sheets>
    <sheet name="Показатели I-IV квартал" sheetId="1" r:id="rId1"/>
    <sheet name="Средства по кодам I-IV квартал" sheetId="2" r:id="rId2"/>
    <sheet name="Средства в бюджет I-IV квартал" sheetId="3" r:id="rId3"/>
    <sheet name="Расходы I квартал" sheetId="4" r:id="rId4"/>
    <sheet name="Расходы I-II квартал" sheetId="5" r:id="rId5"/>
    <sheet name="Расходы I-III квартал" sheetId="6" r:id="rId6"/>
    <sheet name="Расходы I-IV квартал" sheetId="7" r:id="rId7"/>
  </sheets>
  <definedNames>
    <definedName name="_xlnm.Print_Titles" localSheetId="3">'Расходы I квартал'!$6:$8</definedName>
    <definedName name="_xlnm.Print_Titles" localSheetId="4">'Расходы I-II квартал'!$6:$8</definedName>
    <definedName name="_xlnm.Print_Titles" localSheetId="5">'Расходы I-III квартал'!$6:$8</definedName>
    <definedName name="_xlnm.Print_Titles" localSheetId="6">'Расходы I-IV квартал'!$6:$8</definedName>
  </definedNames>
  <calcPr fullCalcOnLoad="1"/>
</workbook>
</file>

<file path=xl/comments2.xml><?xml version="1.0" encoding="utf-8"?>
<comments xmlns="http://schemas.openxmlformats.org/spreadsheetml/2006/main">
  <authors>
    <author>Иванова</author>
  </authors>
  <commentList>
    <comment ref="H26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была ошибка в формуле. Исправила.</t>
        </r>
      </text>
    </comment>
  </commentList>
</comments>
</file>

<file path=xl/comments3.xml><?xml version="1.0" encoding="utf-8"?>
<comments xmlns="http://schemas.openxmlformats.org/spreadsheetml/2006/main">
  <authors>
    <author>Иванова</author>
  </authors>
  <commentList>
    <comment ref="J24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всего на год 4046430,0руб. во 2 кв. должно быть меньше</t>
        </r>
      </text>
    </comment>
    <comment ref="L24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4046430,0руб. -уточненный план</t>
        </r>
      </text>
    </comment>
    <comment ref="F24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 101600 руб</t>
        </r>
      </text>
    </comment>
    <comment ref="G24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90 000,0 руб
</t>
        </r>
      </text>
    </comment>
    <comment ref="F22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2914750,0 руб
</t>
        </r>
      </text>
    </comment>
    <comment ref="F17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2914750,0 руб
</t>
        </r>
      </text>
    </comment>
    <comment ref="F10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3016350,0 руб.</t>
        </r>
      </text>
    </comment>
    <comment ref="G10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2790352,22 руб
</t>
        </r>
      </text>
    </comment>
    <comment ref="L10" authorId="0">
      <text>
        <r>
          <rPr>
            <b/>
            <sz val="9"/>
            <rFont val="Tahoma"/>
            <family val="2"/>
          </rPr>
          <t>Иванова:</t>
        </r>
        <r>
          <rPr>
            <sz val="9"/>
            <rFont val="Tahoma"/>
            <family val="2"/>
          </rPr>
          <t xml:space="preserve">
19163290,0 руб
</t>
        </r>
      </text>
    </comment>
  </commentList>
</comments>
</file>

<file path=xl/sharedStrings.xml><?xml version="1.0" encoding="utf-8"?>
<sst xmlns="http://schemas.openxmlformats.org/spreadsheetml/2006/main" count="980" uniqueCount="164">
  <si>
    <t>Финансовое управление Администрации ЗАТО г.Железногорск</t>
  </si>
  <si>
    <t>Исполнение бюджета</t>
  </si>
  <si>
    <t>за период с 01.01.2015г. по 31.03.2015г.</t>
  </si>
  <si>
    <t>Наименование показателя</t>
  </si>
  <si>
    <t>#Н/Д</t>
  </si>
  <si>
    <t>Касс. расход</t>
  </si>
  <si>
    <t xml:space="preserve">    Муниципальная программа "Защита населения и территории ЗАТО Железногорск от чрезвычайных ситуаций природного и техногенного характера"</t>
  </si>
  <si>
    <t>000</t>
  </si>
  <si>
    <t>0000</t>
  </si>
  <si>
    <t>0500000</t>
  </si>
  <si>
    <t xml:space="preserve">      Подпрограмма "Подготовка населения и территории в области гражданской обороны, предупреждению и ликвидации чрезвычайных ситуаций"</t>
  </si>
  <si>
    <t>0510000</t>
  </si>
  <si>
    <t xml:space="preserve">        Поддержание в постоянной готовности сил и средств, предназначенных для предупреждения и локализации (ликвидации) возможных чрезвычайных ситуаций и минимизации их последствий</t>
  </si>
  <si>
    <t>0510001</t>
  </si>
  <si>
    <t xml:space="preserve">          Администрация закрытого административно-территориального образования город Железногорск</t>
  </si>
  <si>
    <t>009</t>
  </si>
  <si>
    <t>0309</t>
  </si>
  <si>
    <t xml:space="preserve">                Прочая закупка товаров, работ и услуг для обеспечения государственных (муниципальных) нужд</t>
  </si>
  <si>
    <t>244</t>
  </si>
  <si>
    <t xml:space="preserve">                Уплата прочих налогов, сборов</t>
  </si>
  <si>
    <t>852</t>
  </si>
  <si>
    <t xml:space="preserve">        Оказание содействия в реализации мероприятий по защите населения от чрезвычайных ситуаций природного и техногенного характера</t>
  </si>
  <si>
    <t>0510002</t>
  </si>
  <si>
    <t xml:space="preserve">                Фонд оплаты труда казенных учреждений и взносы по обязательному социальному страхованию</t>
  </si>
  <si>
    <t>111</t>
  </si>
  <si>
    <t xml:space="preserve">                Иные выплаты персоналу казенных учреждений, за исключением фонда оплаты труда</t>
  </si>
  <si>
    <t>112</t>
  </si>
  <si>
    <t xml:space="preserve">      Подпрограмма "Обеспечение первичных мер пожарной безопасности на территории ЗАТО Железногорск"</t>
  </si>
  <si>
    <t>0520000</t>
  </si>
  <si>
    <t xml:space="preserve">        Проведение мероприятий противопожарной пропаганды</t>
  </si>
  <si>
    <t>0520001</t>
  </si>
  <si>
    <t>0314</t>
  </si>
  <si>
    <t xml:space="preserve">        Расходы по проведению противопожарных мероприятий</t>
  </si>
  <si>
    <t>0520002</t>
  </si>
  <si>
    <t xml:space="preserve">          Муниципальное казенное учреждение "Управление культуры"</t>
  </si>
  <si>
    <t>733</t>
  </si>
  <si>
    <t>0801</t>
  </si>
  <si>
    <t xml:space="preserve">                Субсидии бюджетным учреждениям на иные цели</t>
  </si>
  <si>
    <t>612</t>
  </si>
  <si>
    <t xml:space="preserve">          Муниципальное казенное учреждение "Управление образования"</t>
  </si>
  <si>
    <t>734</t>
  </si>
  <si>
    <t>0701</t>
  </si>
  <si>
    <t>0702</t>
  </si>
  <si>
    <t>ВСЕГО РАСХОДОВ:</t>
  </si>
  <si>
    <t>Приложение № 6</t>
  </si>
  <si>
    <t>к Порядку принятия решений о разработке,  формировании и реализации муниципальных программ ЗАТО Железногорск</t>
  </si>
  <si>
    <t>Информация о целевых показателях результативности муниципальной программы 
«Защита населения и территории ЗАТО Железногорск от чрезвычайных ситуаций природного и техногенного характера» на 2014-2016 годы</t>
  </si>
  <si>
    <t>№ п/п</t>
  </si>
  <si>
    <t>Цель, задачи, показатели результативности</t>
  </si>
  <si>
    <t>Ед. изм.</t>
  </si>
  <si>
    <t>Весовой критерий</t>
  </si>
  <si>
    <t>Отчетный период (два предшествующих года)</t>
  </si>
  <si>
    <t>Плановый период</t>
  </si>
  <si>
    <t>Примечание (оценка рисков невыполнения показателей по программе, причины невыполнения, выбор действий по преодолению)</t>
  </si>
  <si>
    <t>2013 год</t>
  </si>
  <si>
    <t>январь - март</t>
  </si>
  <si>
    <t>январь - июнь</t>
  </si>
  <si>
    <t>январь-сентябрь</t>
  </si>
  <si>
    <t>значение на конец года</t>
  </si>
  <si>
    <t>2016 год</t>
  </si>
  <si>
    <t>факт</t>
  </si>
  <si>
    <t>план</t>
  </si>
  <si>
    <t>1.</t>
  </si>
  <si>
    <t>Цель: Защита населения и территории ЗАТО Железногорск Красноярского края от чрезвычайных ситуаций природного и техногенного характера</t>
  </si>
  <si>
    <t>Целевой показатель 1
Доля населения, прошедшего подготовку в области ГО и ЧС</t>
  </si>
  <si>
    <t>% от потребности</t>
  </si>
  <si>
    <t>х</t>
  </si>
  <si>
    <t>Целевой показатель 2
Доля специалистов в области ГО и ЧС</t>
  </si>
  <si>
    <t>Целевой показатель 3
Доля населения, попадающего в зоны действия систем оповещения</t>
  </si>
  <si>
    <t>Целевой показатель 4
Количество мероприятий противопо-жарной пропаганды</t>
  </si>
  <si>
    <t>Ед.</t>
  </si>
  <si>
    <t xml:space="preserve">Целевой показатель 5
Количество учреждений, в которых проведены мероприятия направленные на повышение уровня соответствия пожарной безопасности </t>
  </si>
  <si>
    <t>1.1.</t>
  </si>
  <si>
    <t>Задача 1: Организация системы мероприятий по подготовке к защите и по защите населения, материальных и культурных ценностей на территории ЗАТО Железногорск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</si>
  <si>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Подпрограмма: Подготовка населения и территории в области гражданской обороны, предупреждения и ликвидации чрезвычайных ситуаций</t>
  </si>
  <si>
    <t>1.1.1.</t>
  </si>
  <si>
    <t>Доля населения, прошедшего подготовку в области ГО и ЧС</t>
  </si>
  <si>
    <t xml:space="preserve">По планам - графикам организаций, учреждений, предприятий </t>
  </si>
  <si>
    <t>1.1.2.</t>
  </si>
  <si>
    <t>Доля специалистов в области ГО и ЧС</t>
  </si>
  <si>
    <t>В соответствии со штаным расписанием</t>
  </si>
  <si>
    <t>1.1.3.</t>
  </si>
  <si>
    <t>Доля населения, попадающего в зоны действия систем оповещения</t>
  </si>
  <si>
    <t>Акты работоспособности системы оповещения</t>
  </si>
  <si>
    <t>1.2.</t>
  </si>
  <si>
    <t>Задача 2: Проведение противопожарной пропаганды</t>
  </si>
  <si>
    <t>Подпрограмма: Обеспечение первичных мер пожарной безопасности на территории ЗАТО Железногорск</t>
  </si>
  <si>
    <t>1.2.1.</t>
  </si>
  <si>
    <t>Количество мероприятий противопожарной пропаганды</t>
  </si>
  <si>
    <t>1.2.2.</t>
  </si>
  <si>
    <t xml:space="preserve">Количество учреждений, в которых проведены мероприятия направленные на повышение уровня соответствия пожарной безопасности </t>
  </si>
  <si>
    <t>Начальник Отдела общественной безопасности и режима</t>
  </si>
  <si>
    <t>К.Ю. Воронин</t>
  </si>
  <si>
    <t>(за период с 01.01.2015 по  31.03.2015)</t>
  </si>
  <si>
    <t>2014 год</t>
  </si>
  <si>
    <t>Текущий год
2015 год</t>
  </si>
  <si>
    <t>2017 год</t>
  </si>
  <si>
    <t>1 квартал</t>
  </si>
  <si>
    <t xml:space="preserve"> рублей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</si>
  <si>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</si>
  <si>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</si>
  <si>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</si>
  <si>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</si>
  <si>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</si>
  <si>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ГРБС</t>
  </si>
  <si>
    <t>Рз Пр</t>
  </si>
  <si>
    <t>ЦСР</t>
  </si>
  <si>
    <t>ВР</t>
  </si>
  <si>
    <t>Муниципальная программа</t>
  </si>
  <si>
    <t xml:space="preserve">всего расходные обязательства </t>
  </si>
  <si>
    <t>Х</t>
  </si>
  <si>
    <t>в том числе по ГРБС:</t>
  </si>
  <si>
    <t>Администрация ЗАТО г. Железногорск</t>
  </si>
  <si>
    <t>Муниципальное казенное учреждение "Управление образования"</t>
  </si>
  <si>
    <t>Подпрограмма</t>
  </si>
  <si>
    <t>Подготовка населения и территории в области гражданской обороны, предупреждения и ликвидации чрезвычайных ситуаций</t>
  </si>
  <si>
    <t>всего расходные обязательства по  подпрограмме</t>
  </si>
  <si>
    <t>мероприятие 1
подпрограммы</t>
  </si>
  <si>
    <t>Поддержание в постоянной готовности сил и средств, предназначенных для предупреждения и локализации (ликвидации) возможных чрезвычайных ситуаций и минимизации их последствий</t>
  </si>
  <si>
    <t>всего расходные обязательства по  мероприятию подпрограммы</t>
  </si>
  <si>
    <t>мероприятие 2
подпрограммы</t>
  </si>
  <si>
    <t>Оказание содействия в реализации мероприятий по защите населения от чрезвычайных ситуаций природного и техногенного характера</t>
  </si>
  <si>
    <t>Обеспечение первичных мер пожарной безопасности на территории ЗАТО Железногорск</t>
  </si>
  <si>
    <t>Проведение мероприятий противопожарной пропаганды</t>
  </si>
  <si>
    <t>Расходы по проведению противопожарных мероприятий</t>
  </si>
  <si>
    <t>0707</t>
  </si>
  <si>
    <t xml:space="preserve"> Муниципальное казенное учреждение "Управление образования"</t>
  </si>
  <si>
    <t>622</t>
  </si>
  <si>
    <t>Информация об использовании бюджетных ассигнований местного бюджета и иных средств на реализацию отдельных мероприятий муниципальной программы и подпрограмм с указанием плановых и фактических значений
 (с расшифровкой по главным распорядителям средств местного бюджета, подпрограммам, отдельным мероприятиям муниципальной программы, а также по годам реализации муниципальной программы)
«Защита населения и территории ЗАТО Железногорск от чрезвычайных ситуаций природного и техногенного характера» на 2015-2017 годы</t>
  </si>
  <si>
    <t>2014 (отчетный год)</t>
  </si>
  <si>
    <t>2015 (текущий год)</t>
  </si>
  <si>
    <t>Защита населения и территории ЗАТО Железногорск от чрезвычайных ситуаций природного и техногенного характера» на 2015-2017 годы</t>
  </si>
  <si>
    <t>Муниципальное казенное учреждение "Управление культуры"</t>
  </si>
  <si>
    <t>0,0</t>
  </si>
  <si>
    <t>Приложение № 8</t>
  </si>
  <si>
    <t>Информация об использовании бюджетных ассигнований местного бюджета и иных средств на реализацию муниципальной программы с указанием плановых и фактических значений</t>
  </si>
  <si>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</si>
  <si>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</si>
  <si>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</si>
  <si>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 xml:space="preserve">Примечание </t>
  </si>
  <si>
    <t xml:space="preserve">Всего                    </t>
  </si>
  <si>
    <t xml:space="preserve">в том числе:             </t>
  </si>
  <si>
    <t>федеральный бюджет</t>
  </si>
  <si>
    <t xml:space="preserve">краевой бюджет           </t>
  </si>
  <si>
    <t xml:space="preserve">внебюджетные  источники                 </t>
  </si>
  <si>
    <t>местный бюджет</t>
  </si>
  <si>
    <t>юридические лица</t>
  </si>
  <si>
    <t>2014
(отчетный год)</t>
  </si>
  <si>
    <t>2017год</t>
  </si>
  <si>
    <t>(за период с 01.01.2015 по 31.12.2015)</t>
  </si>
  <si>
    <t>Код</t>
  </si>
  <si>
    <t>2 квартал</t>
  </si>
  <si>
    <t>3 квартал</t>
  </si>
  <si>
    <t>главного распорядителя средств</t>
  </si>
  <si>
    <t>раздела, подраздела</t>
  </si>
  <si>
    <t>целевой статьи</t>
  </si>
  <si>
    <t>вида расходов</t>
  </si>
  <si>
    <t>операции сектора государ-ственного управления</t>
  </si>
  <si>
    <t>за период с 01.01.2015г. по 30.06.2015г.</t>
  </si>
  <si>
    <t>за период с 01.01.2015г. по 30.09.2015г.</t>
  </si>
  <si>
    <t>4 квартал</t>
  </si>
  <si>
    <t>Уточненная роспись/план</t>
  </si>
  <si>
    <t>Сняты ассигнования</t>
  </si>
  <si>
    <t>за период с 01.01.2015г. по 31.12.2015г.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</si>
</sst>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96">
    <xf numFmtId="0" fontId="0" fillId="2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3" fillId="21" borderId="0">
      <alignment/>
      <protection/>
    </xf>
    <xf numFmtId="0" fontId="33" fillId="0" borderId="0">
      <alignment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4" fillId="0" borderId="0">
      <alignment horizontal="center"/>
      <protection/>
    </xf>
    <xf numFmtId="0" fontId="33" fillId="21" borderId="1">
      <alignment/>
      <protection/>
    </xf>
    <xf numFmtId="0" fontId="33" fillId="0" borderId="2">
      <alignment horizontal="center" vertical="center" wrapText="1"/>
      <protection/>
    </xf>
    <xf numFmtId="0" fontId="33" fillId="21" borderId="3">
      <alignment/>
      <protection/>
    </xf>
    <xf numFmtId="1" fontId="33" fillId="0" borderId="2">
      <alignment horizontal="left" vertical="top" wrapText="1" indent="2"/>
      <protection/>
    </xf>
    <xf numFmtId="0" fontId="35" fillId="0" borderId="2">
      <alignment horizontal="left"/>
      <protection/>
    </xf>
    <xf numFmtId="0" fontId="33" fillId="21" borderId="4">
      <alignment/>
      <protection/>
    </xf>
    <xf numFmtId="0" fontId="33" fillId="0" borderId="0">
      <alignment/>
      <protection/>
    </xf>
    <xf numFmtId="0" fontId="33" fillId="0" borderId="0">
      <alignment horizontal="left" wrapText="1"/>
      <protection/>
    </xf>
    <xf numFmtId="0" fontId="33" fillId="0" borderId="2">
      <alignment horizontal="center"/>
      <protection/>
    </xf>
    <xf numFmtId="1" fontId="33" fillId="0" borderId="2">
      <alignment horizontal="center" vertical="top" shrinkToFit="1"/>
      <protection/>
    </xf>
    <xf numFmtId="0" fontId="33" fillId="21" borderId="3">
      <alignment shrinkToFit="1"/>
      <protection/>
    </xf>
    <xf numFmtId="4" fontId="33" fillId="0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0" borderId="2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4" fillId="0" borderId="0">
      <alignment horizontal="center" wrapText="1"/>
      <protection/>
    </xf>
    <xf numFmtId="0" fontId="35" fillId="0" borderId="2">
      <alignment vertical="top" wrapText="1"/>
      <protection/>
    </xf>
    <xf numFmtId="0" fontId="33" fillId="21" borderId="3">
      <alignment horizontal="center"/>
      <protection/>
    </xf>
    <xf numFmtId="0" fontId="33" fillId="21" borderId="4">
      <alignment horizontal="center"/>
      <protection/>
    </xf>
    <xf numFmtId="4" fontId="35" fillId="23" borderId="2">
      <alignment horizontal="right" vertical="top" shrinkToFit="1"/>
      <protection/>
    </xf>
    <xf numFmtId="10" fontId="35" fillId="23" borderId="2">
      <alignment horizontal="right" vertical="top" shrinkToFit="1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5" applyNumberFormat="0" applyAlignment="0" applyProtection="0"/>
    <xf numFmtId="0" fontId="37" fillId="31" borderId="6" applyNumberFormat="0" applyAlignment="0" applyProtection="0"/>
    <xf numFmtId="0" fontId="38" fillId="31" borderId="5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2" borderId="11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2" borderId="12" applyNumberFormat="0" applyFont="0" applyAlignment="0" applyProtection="0"/>
    <xf numFmtId="9" fontId="3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180">
    <xf numFmtId="0" fontId="0" fillId="2" borderId="0" xfId="0" applyFont="1" applyFill="1" applyAlignment="1">
      <alignment/>
    </xf>
    <xf numFmtId="0" fontId="2" fillId="0" borderId="0" xfId="85" applyFont="1" applyAlignment="1">
      <alignment horizontal="center" vertical="center" wrapText="1"/>
      <protection/>
    </xf>
    <xf numFmtId="0" fontId="2" fillId="0" borderId="0" xfId="85" applyFont="1" applyAlignment="1">
      <alignment vertical="center" wrapText="1"/>
      <protection/>
    </xf>
    <xf numFmtId="0" fontId="2" fillId="0" borderId="0" xfId="85" applyFont="1" applyAlignment="1">
      <alignment horizontal="left" vertical="center" wrapText="1"/>
      <protection/>
    </xf>
    <xf numFmtId="0" fontId="2" fillId="0" borderId="14" xfId="85" applyFont="1" applyBorder="1" applyAlignment="1">
      <alignment horizontal="center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0" fontId="3" fillId="0" borderId="14" xfId="85" applyFont="1" applyBorder="1" applyAlignment="1">
      <alignment horizontal="center" vertical="center" wrapText="1"/>
      <protection/>
    </xf>
    <xf numFmtId="0" fontId="2" fillId="0" borderId="14" xfId="85" applyFont="1" applyFill="1" applyBorder="1" applyAlignment="1">
      <alignment horizontal="center" vertical="center" wrapText="1"/>
      <protection/>
    </xf>
    <xf numFmtId="168" fontId="2" fillId="0" borderId="14" xfId="85" applyNumberFormat="1" applyFont="1" applyFill="1" applyBorder="1" applyAlignment="1">
      <alignment horizontal="center" vertical="center" wrapText="1"/>
      <protection/>
    </xf>
    <xf numFmtId="2" fontId="2" fillId="0" borderId="14" xfId="85" applyNumberFormat="1" applyFont="1" applyFill="1" applyBorder="1" applyAlignment="1">
      <alignment horizontal="center" vertical="center" wrapText="1"/>
      <protection/>
    </xf>
    <xf numFmtId="0" fontId="2" fillId="0" borderId="14" xfId="85" applyFont="1" applyBorder="1" applyAlignment="1">
      <alignment vertical="center" wrapText="1"/>
      <protection/>
    </xf>
    <xf numFmtId="0" fontId="2" fillId="0" borderId="14" xfId="85" applyFont="1" applyFill="1" applyBorder="1" applyAlignment="1">
      <alignment horizontal="justify" vertical="center" wrapText="1"/>
      <protection/>
    </xf>
    <xf numFmtId="168" fontId="2" fillId="0" borderId="14" xfId="90" applyNumberFormat="1" applyFont="1" applyFill="1" applyBorder="1" applyAlignment="1">
      <alignment horizontal="center" vertical="center" wrapText="1"/>
    </xf>
    <xf numFmtId="1" fontId="2" fillId="0" borderId="14" xfId="85" applyNumberFormat="1" applyFont="1" applyFill="1" applyBorder="1" applyAlignment="1">
      <alignment horizontal="center" vertical="center" wrapText="1"/>
      <protection/>
    </xf>
    <xf numFmtId="0" fontId="51" fillId="0" borderId="14" xfId="85" applyFont="1" applyFill="1" applyBorder="1" applyAlignment="1">
      <alignment horizontal="center" vertical="center" wrapText="1"/>
      <protection/>
    </xf>
    <xf numFmtId="0" fontId="51" fillId="0" borderId="14" xfId="85" applyFont="1" applyFill="1" applyBorder="1" applyAlignment="1">
      <alignment horizontal="justify" vertical="center" wrapText="1"/>
      <protection/>
    </xf>
    <xf numFmtId="0" fontId="3" fillId="0" borderId="14" xfId="85" applyFont="1" applyBorder="1" applyAlignment="1">
      <alignment vertical="center" wrapText="1"/>
      <protection/>
    </xf>
    <xf numFmtId="49" fontId="2" fillId="0" borderId="0" xfId="85" applyNumberFormat="1" applyFont="1" applyAlignment="1">
      <alignment horizontal="left" vertical="center" wrapText="1"/>
      <protection/>
    </xf>
    <xf numFmtId="49" fontId="2" fillId="0" borderId="0" xfId="85" applyNumberFormat="1" applyFont="1" applyAlignment="1">
      <alignment horizontal="center" vertical="center" wrapText="1"/>
      <protection/>
    </xf>
    <xf numFmtId="0" fontId="2" fillId="0" borderId="0" xfId="85" applyFont="1" applyAlignment="1">
      <alignment horizontal="center" wrapText="1"/>
      <protection/>
    </xf>
    <xf numFmtId="0" fontId="2" fillId="0" borderId="0" xfId="85" applyFont="1" applyAlignment="1">
      <alignment wrapText="1"/>
      <protection/>
    </xf>
    <xf numFmtId="0" fontId="3" fillId="0" borderId="0" xfId="85" applyFont="1" applyAlignment="1">
      <alignment horizontal="center" vertical="center" wrapText="1"/>
      <protection/>
    </xf>
    <xf numFmtId="0" fontId="3" fillId="36" borderId="0" xfId="85" applyFont="1" applyFill="1" applyAlignment="1">
      <alignment horizontal="center" vertical="center" wrapText="1"/>
      <protection/>
    </xf>
    <xf numFmtId="0" fontId="3" fillId="0" borderId="0" xfId="85" applyFont="1" applyAlignment="1">
      <alignment vertical="center" wrapText="1"/>
      <protection/>
    </xf>
    <xf numFmtId="0" fontId="3" fillId="36" borderId="0" xfId="85" applyFont="1" applyFill="1" applyAlignment="1">
      <alignment vertical="center" wrapText="1"/>
      <protection/>
    </xf>
    <xf numFmtId="0" fontId="3" fillId="0" borderId="0" xfId="85" applyFont="1" applyAlignment="1">
      <alignment horizontal="right" vertical="center" wrapText="1"/>
      <protection/>
    </xf>
    <xf numFmtId="0" fontId="3" fillId="0" borderId="15" xfId="85" applyFont="1" applyBorder="1" applyAlignment="1">
      <alignment horizontal="center" vertical="center" wrapText="1"/>
      <protection/>
    </xf>
    <xf numFmtId="49" fontId="3" fillId="0" borderId="14" xfId="85" applyNumberFormat="1" applyFont="1" applyFill="1" applyBorder="1" applyAlignment="1">
      <alignment horizontal="center" vertical="center" wrapText="1"/>
      <protection/>
    </xf>
    <xf numFmtId="4" fontId="3" fillId="0" borderId="14" xfId="85" applyNumberFormat="1" applyFont="1" applyBorder="1" applyAlignment="1">
      <alignment horizontal="center" vertical="center" wrapText="1"/>
      <protection/>
    </xf>
    <xf numFmtId="4" fontId="3" fillId="36" borderId="14" xfId="85" applyNumberFormat="1" applyFont="1" applyFill="1" applyBorder="1" applyAlignment="1">
      <alignment horizontal="center" vertical="center" wrapText="1"/>
      <protection/>
    </xf>
    <xf numFmtId="0" fontId="3" fillId="0" borderId="14" xfId="85" applyFont="1" applyFill="1" applyBorder="1" applyAlignment="1">
      <alignment vertical="center" wrapText="1"/>
      <protection/>
    </xf>
    <xf numFmtId="49" fontId="3" fillId="0" borderId="14" xfId="85" applyNumberFormat="1" applyFont="1" applyFill="1" applyBorder="1" applyAlignment="1">
      <alignment horizontal="center" vertical="center"/>
      <protection/>
    </xf>
    <xf numFmtId="49" fontId="52" fillId="2" borderId="14" xfId="0" applyNumberFormat="1" applyFont="1" applyFill="1" applyBorder="1" applyAlignment="1">
      <alignment horizontal="center" vertical="center" shrinkToFit="1"/>
    </xf>
    <xf numFmtId="4" fontId="3" fillId="0" borderId="14" xfId="85" applyNumberFormat="1" applyFont="1" applyFill="1" applyBorder="1" applyAlignment="1">
      <alignment horizontal="center" vertical="center" wrapText="1"/>
      <protection/>
    </xf>
    <xf numFmtId="49" fontId="52" fillId="36" borderId="14" xfId="0" applyNumberFormat="1" applyFont="1" applyFill="1" applyBorder="1" applyAlignment="1">
      <alignment horizontal="center" vertical="center" shrinkToFit="1"/>
    </xf>
    <xf numFmtId="0" fontId="3" fillId="0" borderId="14" xfId="85" applyFont="1" applyFill="1" applyBorder="1" applyAlignment="1">
      <alignment horizontal="left" vertical="center" wrapText="1"/>
      <protection/>
    </xf>
    <xf numFmtId="0" fontId="3" fillId="0" borderId="0" xfId="85" applyFont="1" applyBorder="1" applyAlignment="1">
      <alignment horizontal="center" vertical="center"/>
      <protection/>
    </xf>
    <xf numFmtId="0" fontId="3" fillId="0" borderId="0" xfId="85" applyFont="1" applyBorder="1" applyAlignment="1">
      <alignment horizontal="center" vertical="center" wrapText="1"/>
      <protection/>
    </xf>
    <xf numFmtId="0" fontId="3" fillId="0" borderId="0" xfId="85" applyFont="1" applyFill="1" applyBorder="1" applyAlignment="1">
      <alignment vertical="center" wrapText="1"/>
      <protection/>
    </xf>
    <xf numFmtId="49" fontId="3" fillId="0" borderId="0" xfId="85" applyNumberFormat="1" applyFont="1" applyFill="1" applyBorder="1" applyAlignment="1">
      <alignment horizontal="center" vertical="center" wrapText="1"/>
      <protection/>
    </xf>
    <xf numFmtId="49" fontId="3" fillId="0" borderId="0" xfId="85" applyNumberFormat="1" applyFont="1" applyFill="1" applyBorder="1" applyAlignment="1">
      <alignment horizontal="center" vertical="center"/>
      <protection/>
    </xf>
    <xf numFmtId="4" fontId="3" fillId="0" borderId="0" xfId="85" applyNumberFormat="1" applyFont="1" applyBorder="1" applyAlignment="1">
      <alignment horizontal="center" vertical="center" wrapText="1"/>
      <protection/>
    </xf>
    <xf numFmtId="4" fontId="3" fillId="36" borderId="0" xfId="85" applyNumberFormat="1" applyFont="1" applyFill="1" applyBorder="1" applyAlignment="1">
      <alignment horizontal="center" vertical="center" wrapText="1"/>
      <protection/>
    </xf>
    <xf numFmtId="0" fontId="3" fillId="0" borderId="0" xfId="85" applyFont="1" applyBorder="1" applyAlignment="1">
      <alignment vertical="center" wrapText="1"/>
      <protection/>
    </xf>
    <xf numFmtId="0" fontId="2" fillId="36" borderId="0" xfId="85" applyFont="1" applyFill="1" applyAlignment="1">
      <alignment horizontal="center" wrapText="1"/>
      <protection/>
    </xf>
    <xf numFmtId="0" fontId="3" fillId="0" borderId="16" xfId="85" applyFont="1" applyBorder="1" applyAlignment="1">
      <alignment horizontal="center" vertical="center" wrapText="1"/>
      <protection/>
    </xf>
    <xf numFmtId="4" fontId="3" fillId="0" borderId="17" xfId="85" applyNumberFormat="1" applyFont="1" applyBorder="1" applyAlignment="1">
      <alignment horizontal="center" vertical="center" wrapText="1"/>
      <protection/>
    </xf>
    <xf numFmtId="4" fontId="3" fillId="0" borderId="17" xfId="85" applyNumberFormat="1" applyFont="1" applyFill="1" applyBorder="1" applyAlignment="1">
      <alignment horizontal="center" vertical="center" wrapText="1"/>
      <protection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9" fontId="3" fillId="36" borderId="14" xfId="85" applyNumberFormat="1" applyFont="1" applyFill="1" applyBorder="1" applyAlignment="1">
      <alignment horizontal="center" vertical="center" wrapText="1"/>
      <protection/>
    </xf>
    <xf numFmtId="169" fontId="3" fillId="2" borderId="14" xfId="0" applyNumberFormat="1" applyFont="1" applyFill="1" applyBorder="1" applyAlignment="1">
      <alignment horizontal="center" vertical="center"/>
    </xf>
    <xf numFmtId="169" fontId="3" fillId="0" borderId="14" xfId="85" applyNumberFormat="1" applyFont="1" applyFill="1" applyBorder="1" applyAlignment="1">
      <alignment horizontal="center" vertical="center" wrapText="1"/>
      <protection/>
    </xf>
    <xf numFmtId="169" fontId="3" fillId="0" borderId="18" xfId="85" applyNumberFormat="1" applyFont="1" applyFill="1" applyBorder="1" applyAlignment="1">
      <alignment horizontal="center" vertical="center" wrapText="1"/>
      <protection/>
    </xf>
    <xf numFmtId="169" fontId="3" fillId="36" borderId="18" xfId="85" applyNumberFormat="1" applyFont="1" applyFill="1" applyBorder="1" applyAlignment="1">
      <alignment horizontal="center" vertical="center" wrapText="1"/>
      <protection/>
    </xf>
    <xf numFmtId="169" fontId="3" fillId="0" borderId="18" xfId="85" applyNumberFormat="1" applyFont="1" applyBorder="1" applyAlignment="1">
      <alignment horizontal="center" vertical="center" wrapText="1"/>
      <protection/>
    </xf>
    <xf numFmtId="169" fontId="3" fillId="0" borderId="19" xfId="85" applyNumberFormat="1" applyFont="1" applyBorder="1" applyAlignment="1">
      <alignment horizontal="center" vertical="center" wrapText="1"/>
      <protection/>
    </xf>
    <xf numFmtId="169" fontId="3" fillId="0" borderId="14" xfId="85" applyNumberFormat="1" applyFont="1" applyBorder="1" applyAlignment="1">
      <alignment horizontal="center" vertical="center" wrapText="1"/>
      <protection/>
    </xf>
    <xf numFmtId="169" fontId="3" fillId="0" borderId="20" xfId="85" applyNumberFormat="1" applyFont="1" applyBorder="1" applyAlignment="1">
      <alignment horizontal="center" vertical="center" wrapText="1"/>
      <protection/>
    </xf>
    <xf numFmtId="169" fontId="3" fillId="0" borderId="17" xfId="85" applyNumberFormat="1" applyFont="1" applyBorder="1" applyAlignment="1">
      <alignment horizontal="center" vertical="center" wrapText="1"/>
      <protection/>
    </xf>
    <xf numFmtId="169" fontId="3" fillId="36" borderId="17" xfId="85" applyNumberFormat="1" applyFont="1" applyFill="1" applyBorder="1" applyAlignment="1">
      <alignment horizontal="center" vertical="center" wrapText="1"/>
      <protection/>
    </xf>
    <xf numFmtId="169" fontId="52" fillId="2" borderId="0" xfId="0" applyNumberFormat="1" applyFont="1" applyFill="1" applyAlignment="1">
      <alignment horizontal="center" vertical="center"/>
    </xf>
    <xf numFmtId="169" fontId="3" fillId="0" borderId="17" xfId="85" applyNumberFormat="1" applyFont="1" applyFill="1" applyBorder="1" applyAlignment="1">
      <alignment horizontal="center" vertical="center" wrapText="1"/>
      <protection/>
    </xf>
    <xf numFmtId="169" fontId="3" fillId="0" borderId="14" xfId="85" applyNumberFormat="1" applyFont="1" applyFill="1" applyBorder="1" applyAlignment="1">
      <alignment vertical="center" wrapText="1"/>
      <protection/>
    </xf>
    <xf numFmtId="169" fontId="3" fillId="0" borderId="21" xfId="85" applyNumberFormat="1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3" fillId="0" borderId="0" xfId="85" applyFont="1" applyAlignment="1">
      <alignment horizontal="left" vertical="center" wrapText="1"/>
      <protection/>
    </xf>
    <xf numFmtId="0" fontId="4" fillId="0" borderId="14" xfId="85" applyFont="1" applyBorder="1" applyAlignment="1">
      <alignment vertical="center"/>
      <protection/>
    </xf>
    <xf numFmtId="0" fontId="3" fillId="0" borderId="14" xfId="85" applyFont="1" applyBorder="1" applyAlignment="1">
      <alignment vertical="center"/>
      <protection/>
    </xf>
    <xf numFmtId="0" fontId="3" fillId="0" borderId="0" xfId="85" applyFont="1" applyBorder="1" applyAlignment="1">
      <alignment vertical="center"/>
      <protection/>
    </xf>
    <xf numFmtId="169" fontId="3" fillId="14" borderId="14" xfId="85" applyNumberFormat="1" applyFont="1" applyFill="1" applyBorder="1" applyAlignment="1">
      <alignment horizontal="center" vertical="center" wrapText="1"/>
      <protection/>
    </xf>
    <xf numFmtId="4" fontId="3" fillId="14" borderId="14" xfId="85" applyNumberFormat="1" applyFont="1" applyFill="1" applyBorder="1" applyAlignment="1">
      <alignment horizontal="center" vertical="center" wrapText="1"/>
      <protection/>
    </xf>
    <xf numFmtId="0" fontId="3" fillId="14" borderId="14" xfId="85" applyFont="1" applyFill="1" applyBorder="1" applyAlignment="1">
      <alignment vertical="center" wrapText="1"/>
      <protection/>
    </xf>
    <xf numFmtId="49" fontId="3" fillId="14" borderId="14" xfId="85" applyNumberFormat="1" applyFont="1" applyFill="1" applyBorder="1" applyAlignment="1">
      <alignment horizontal="center" vertical="center" wrapText="1"/>
      <protection/>
    </xf>
    <xf numFmtId="0" fontId="3" fillId="14" borderId="14" xfId="85" applyFont="1" applyFill="1" applyBorder="1" applyAlignment="1">
      <alignment horizontal="center" vertical="center" wrapText="1"/>
      <protection/>
    </xf>
    <xf numFmtId="169" fontId="3" fillId="14" borderId="17" xfId="85" applyNumberFormat="1" applyFont="1" applyFill="1" applyBorder="1" applyAlignment="1">
      <alignment horizontal="center" vertical="center"/>
      <protection/>
    </xf>
    <xf numFmtId="169" fontId="3" fillId="14" borderId="14" xfId="85" applyNumberFormat="1" applyFont="1" applyFill="1" applyBorder="1" applyAlignment="1">
      <alignment horizontal="center" vertical="center"/>
      <protection/>
    </xf>
    <xf numFmtId="0" fontId="0" fillId="14" borderId="0" xfId="0" applyFont="1" applyFill="1" applyAlignment="1">
      <alignment/>
    </xf>
    <xf numFmtId="49" fontId="3" fillId="14" borderId="14" xfId="85" applyNumberFormat="1" applyFont="1" applyFill="1" applyBorder="1" applyAlignment="1">
      <alignment horizontal="center" vertical="center"/>
      <protection/>
    </xf>
    <xf numFmtId="169" fontId="3" fillId="14" borderId="17" xfId="85" applyNumberFormat="1" applyFont="1" applyFill="1" applyBorder="1" applyAlignment="1">
      <alignment horizontal="center" vertical="center" wrapText="1"/>
      <protection/>
    </xf>
    <xf numFmtId="4" fontId="3" fillId="14" borderId="17" xfId="85" applyNumberFormat="1" applyFont="1" applyFill="1" applyBorder="1" applyAlignment="1">
      <alignment horizontal="center" vertical="center" wrapText="1"/>
      <protection/>
    </xf>
    <xf numFmtId="169" fontId="3" fillId="14" borderId="18" xfId="85" applyNumberFormat="1" applyFont="1" applyFill="1" applyBorder="1" applyAlignment="1">
      <alignment horizontal="center" vertical="center" wrapText="1"/>
      <protection/>
    </xf>
    <xf numFmtId="169" fontId="3" fillId="14" borderId="21" xfId="85" applyNumberFormat="1" applyFont="1" applyFill="1" applyBorder="1" applyAlignment="1">
      <alignment horizontal="center" vertical="center" wrapText="1"/>
      <protection/>
    </xf>
    <xf numFmtId="49" fontId="52" fillId="36" borderId="14" xfId="0" applyNumberFormat="1" applyFont="1" applyFill="1" applyBorder="1" applyAlignment="1">
      <alignment horizontal="center" vertical="center" shrinkToFit="1"/>
    </xf>
    <xf numFmtId="0" fontId="33" fillId="0" borderId="0" xfId="49" applyNumberFormat="1" applyProtection="1">
      <alignment/>
      <protection locked="0"/>
    </xf>
    <xf numFmtId="0" fontId="7" fillId="0" borderId="0" xfId="86" applyProtection="1">
      <alignment/>
      <protection locked="0"/>
    </xf>
    <xf numFmtId="0" fontId="34" fillId="0" borderId="0" xfId="42" applyNumberFormat="1" applyProtection="1">
      <alignment horizontal="center"/>
      <protection locked="0"/>
    </xf>
    <xf numFmtId="0" fontId="33" fillId="0" borderId="2" xfId="56" applyNumberFormat="1" applyProtection="1">
      <alignment horizontal="center" vertical="center" wrapText="1"/>
      <protection locked="0"/>
    </xf>
    <xf numFmtId="0" fontId="35" fillId="0" borderId="2" xfId="61" applyNumberFormat="1" applyProtection="1">
      <alignment vertical="top" wrapText="1"/>
      <protection locked="0"/>
    </xf>
    <xf numFmtId="1" fontId="33" fillId="0" borderId="2" xfId="52" applyNumberFormat="1" applyProtection="1">
      <alignment horizontal="center" vertical="top" shrinkToFit="1"/>
      <protection locked="0"/>
    </xf>
    <xf numFmtId="4" fontId="35" fillId="23" borderId="2" xfId="64" applyNumberFormat="1" applyProtection="1">
      <alignment horizontal="right" vertical="top" shrinkToFit="1"/>
      <protection locked="0"/>
    </xf>
    <xf numFmtId="4" fontId="35" fillId="22" borderId="2" xfId="55" applyNumberFormat="1" applyProtection="1">
      <alignment horizontal="right" vertical="top" shrinkToFit="1"/>
      <protection locked="0"/>
    </xf>
    <xf numFmtId="0" fontId="33" fillId="0" borderId="0" xfId="57" applyNumberFormat="1" applyProtection="1">
      <alignment horizontal="left" wrapText="1"/>
      <protection locked="0"/>
    </xf>
    <xf numFmtId="0" fontId="35" fillId="25" borderId="2" xfId="61" applyNumberFormat="1" applyFill="1" applyProtection="1">
      <alignment vertical="top" wrapText="1"/>
      <protection locked="0"/>
    </xf>
    <xf numFmtId="1" fontId="33" fillId="25" borderId="2" xfId="52" applyNumberFormat="1" applyFill="1" applyProtection="1">
      <alignment horizontal="center" vertical="top" shrinkToFit="1"/>
      <protection locked="0"/>
    </xf>
    <xf numFmtId="4" fontId="35" fillId="25" borderId="2" xfId="64" applyNumberFormat="1" applyFill="1" applyProtection="1">
      <alignment horizontal="right" vertical="top" shrinkToFit="1"/>
      <protection locked="0"/>
    </xf>
    <xf numFmtId="0" fontId="35" fillId="24" borderId="2" xfId="61" applyNumberFormat="1" applyFill="1" applyProtection="1">
      <alignment vertical="top" wrapText="1"/>
      <protection locked="0"/>
    </xf>
    <xf numFmtId="1" fontId="33" fillId="24" borderId="2" xfId="52" applyNumberFormat="1" applyFill="1" applyProtection="1">
      <alignment horizontal="center" vertical="top" shrinkToFit="1"/>
      <protection locked="0"/>
    </xf>
    <xf numFmtId="4" fontId="35" fillId="24" borderId="2" xfId="64" applyNumberFormat="1" applyFill="1" applyProtection="1">
      <alignment horizontal="right" vertical="top" shrinkToFit="1"/>
      <protection locked="0"/>
    </xf>
    <xf numFmtId="0" fontId="3" fillId="0" borderId="14" xfId="85" applyFont="1" applyFill="1" applyBorder="1" applyAlignment="1">
      <alignment horizontal="center" vertical="center" wrapText="1"/>
      <protection/>
    </xf>
    <xf numFmtId="0" fontId="35" fillId="26" borderId="2" xfId="61" applyNumberFormat="1" applyFill="1" applyProtection="1">
      <alignment vertical="top" wrapText="1"/>
      <protection locked="0"/>
    </xf>
    <xf numFmtId="1" fontId="33" fillId="26" borderId="2" xfId="52" applyNumberFormat="1" applyFill="1" applyProtection="1">
      <alignment horizontal="center" vertical="top" shrinkToFit="1"/>
      <protection locked="0"/>
    </xf>
    <xf numFmtId="4" fontId="35" fillId="26" borderId="2" xfId="64" applyNumberFormat="1" applyFill="1" applyProtection="1">
      <alignment horizontal="right" vertical="top" shrinkToFit="1"/>
      <protection locked="0"/>
    </xf>
    <xf numFmtId="0" fontId="35" fillId="27" borderId="2" xfId="61" applyNumberFormat="1" applyFill="1" applyProtection="1">
      <alignment vertical="top" wrapText="1"/>
      <protection locked="0"/>
    </xf>
    <xf numFmtId="1" fontId="33" fillId="27" borderId="2" xfId="52" applyNumberFormat="1" applyFill="1" applyProtection="1">
      <alignment horizontal="center" vertical="top" shrinkToFit="1"/>
      <protection locked="0"/>
    </xf>
    <xf numFmtId="4" fontId="35" fillId="27" borderId="2" xfId="64" applyNumberFormat="1" applyFill="1" applyProtection="1">
      <alignment horizontal="right" vertical="top" shrinkToFit="1"/>
      <protection locked="0"/>
    </xf>
    <xf numFmtId="0" fontId="35" fillId="28" borderId="2" xfId="61" applyNumberFormat="1" applyFill="1" applyProtection="1">
      <alignment vertical="top" wrapText="1"/>
      <protection locked="0"/>
    </xf>
    <xf numFmtId="1" fontId="33" fillId="28" borderId="2" xfId="52" applyNumberFormat="1" applyFill="1" applyProtection="1">
      <alignment horizontal="center" vertical="top" shrinkToFit="1"/>
      <protection locked="0"/>
    </xf>
    <xf numFmtId="4" fontId="35" fillId="28" borderId="2" xfId="64" applyNumberFormat="1" applyFill="1" applyProtection="1">
      <alignment horizontal="right" vertical="top" shrinkToFit="1"/>
      <protection locked="0"/>
    </xf>
    <xf numFmtId="0" fontId="35" fillId="29" borderId="2" xfId="61" applyNumberFormat="1" applyFill="1" applyProtection="1">
      <alignment vertical="top" wrapText="1"/>
      <protection locked="0"/>
    </xf>
    <xf numFmtId="1" fontId="33" fillId="29" borderId="2" xfId="52" applyNumberFormat="1" applyFill="1" applyProtection="1">
      <alignment horizontal="center" vertical="top" shrinkToFit="1"/>
      <protection locked="0"/>
    </xf>
    <xf numFmtId="4" fontId="35" fillId="29" borderId="2" xfId="64" applyNumberFormat="1" applyFill="1" applyProtection="1">
      <alignment horizontal="right" vertical="top" shrinkToFit="1"/>
      <protection locked="0"/>
    </xf>
    <xf numFmtId="169" fontId="3" fillId="0" borderId="14" xfId="0" applyNumberFormat="1" applyFont="1" applyFill="1" applyBorder="1" applyAlignment="1">
      <alignment horizontal="center" vertical="center"/>
    </xf>
    <xf numFmtId="169" fontId="3" fillId="0" borderId="17" xfId="85" applyNumberFormat="1" applyFont="1" applyFill="1" applyBorder="1" applyAlignment="1">
      <alignment vertical="center" wrapText="1"/>
      <protection/>
    </xf>
    <xf numFmtId="0" fontId="3" fillId="23" borderId="15" xfId="85" applyFont="1" applyFill="1" applyBorder="1" applyAlignment="1">
      <alignment horizontal="center" vertical="center" wrapText="1"/>
      <protection/>
    </xf>
    <xf numFmtId="169" fontId="3" fillId="23" borderId="14" xfId="85" applyNumberFormat="1" applyFont="1" applyFill="1" applyBorder="1" applyAlignment="1">
      <alignment horizontal="center" vertical="center" wrapText="1"/>
      <protection/>
    </xf>
    <xf numFmtId="169" fontId="3" fillId="23" borderId="18" xfId="85" applyNumberFormat="1" applyFont="1" applyFill="1" applyBorder="1" applyAlignment="1">
      <alignment horizontal="center" vertical="center" wrapText="1"/>
      <protection/>
    </xf>
    <xf numFmtId="0" fontId="3" fillId="5" borderId="15" xfId="85" applyFont="1" applyFill="1" applyBorder="1" applyAlignment="1">
      <alignment horizontal="center" vertical="center" wrapText="1"/>
      <protection/>
    </xf>
    <xf numFmtId="169" fontId="3" fillId="5" borderId="14" xfId="85" applyNumberFormat="1" applyFont="1" applyFill="1" applyBorder="1" applyAlignment="1">
      <alignment horizontal="center" vertical="center" wrapText="1"/>
      <protection/>
    </xf>
    <xf numFmtId="169" fontId="3" fillId="5" borderId="18" xfId="85" applyNumberFormat="1" applyFont="1" applyFill="1" applyBorder="1" applyAlignment="1">
      <alignment horizontal="center" vertical="center" wrapText="1"/>
      <protection/>
    </xf>
    <xf numFmtId="169" fontId="3" fillId="5" borderId="17" xfId="85" applyNumberFormat="1" applyFont="1" applyFill="1" applyBorder="1" applyAlignment="1">
      <alignment horizontal="center" vertical="center" wrapText="1"/>
      <protection/>
    </xf>
    <xf numFmtId="0" fontId="35" fillId="37" borderId="2" xfId="61" applyNumberFormat="1" applyFill="1" applyProtection="1">
      <alignment vertical="top" wrapText="1"/>
      <protection locked="0"/>
    </xf>
    <xf numFmtId="1" fontId="33" fillId="37" borderId="2" xfId="52" applyNumberFormat="1" applyFill="1" applyProtection="1">
      <alignment horizontal="center" vertical="top" shrinkToFit="1"/>
      <protection locked="0"/>
    </xf>
    <xf numFmtId="4" fontId="35" fillId="37" borderId="2" xfId="64" applyNumberFormat="1" applyFill="1" applyProtection="1">
      <alignment horizontal="right" vertical="top" shrinkToFit="1"/>
      <protection locked="0"/>
    </xf>
    <xf numFmtId="169" fontId="3" fillId="38" borderId="14" xfId="85" applyNumberFormat="1" applyFont="1" applyFill="1" applyBorder="1" applyAlignment="1">
      <alignment horizontal="center" vertical="center" wrapText="1"/>
      <protection/>
    </xf>
    <xf numFmtId="4" fontId="3" fillId="38" borderId="14" xfId="85" applyNumberFormat="1" applyFont="1" applyFill="1" applyBorder="1" applyAlignment="1">
      <alignment horizontal="center" vertical="center" wrapText="1"/>
      <protection/>
    </xf>
    <xf numFmtId="0" fontId="3" fillId="29" borderId="15" xfId="85" applyFont="1" applyFill="1" applyBorder="1" applyAlignment="1">
      <alignment horizontal="center" vertical="center" wrapText="1"/>
      <protection/>
    </xf>
    <xf numFmtId="0" fontId="3" fillId="29" borderId="22" xfId="85" applyFont="1" applyFill="1" applyBorder="1" applyAlignment="1">
      <alignment horizontal="center" vertical="center" wrapText="1"/>
      <protection/>
    </xf>
    <xf numFmtId="0" fontId="3" fillId="39" borderId="14" xfId="85" applyFont="1" applyFill="1" applyBorder="1" applyAlignment="1">
      <alignment horizontal="center" vertical="center" wrapText="1"/>
      <protection/>
    </xf>
    <xf numFmtId="0" fontId="2" fillId="0" borderId="0" xfId="85" applyFont="1" applyAlignment="1">
      <alignment horizontal="left" vertical="center" wrapText="1"/>
      <protection/>
    </xf>
    <xf numFmtId="0" fontId="2" fillId="0" borderId="0" xfId="85" applyFont="1" applyAlignment="1">
      <alignment horizontal="center" vertical="center" wrapText="1"/>
      <protection/>
    </xf>
    <xf numFmtId="0" fontId="2" fillId="0" borderId="14" xfId="85" applyFont="1" applyBorder="1" applyAlignment="1">
      <alignment horizontal="center" vertical="center" wrapText="1"/>
      <protection/>
    </xf>
    <xf numFmtId="0" fontId="2" fillId="0" borderId="0" xfId="85" applyFont="1" applyAlignment="1">
      <alignment wrapText="1"/>
      <protection/>
    </xf>
    <xf numFmtId="0" fontId="2" fillId="0" borderId="0" xfId="85" applyFont="1" applyAlignment="1">
      <alignment horizontal="left" wrapText="1"/>
      <protection/>
    </xf>
    <xf numFmtId="0" fontId="2" fillId="0" borderId="23" xfId="85" applyFont="1" applyBorder="1" applyAlignment="1">
      <alignment horizontal="center" vertical="center" wrapText="1"/>
      <protection/>
    </xf>
    <xf numFmtId="0" fontId="2" fillId="0" borderId="14" xfId="85" applyFont="1" applyBorder="1" applyAlignment="1">
      <alignment horizontal="left" vertical="center" wrapText="1"/>
      <protection/>
    </xf>
    <xf numFmtId="0" fontId="2" fillId="0" borderId="14" xfId="85" applyFont="1" applyBorder="1" applyAlignment="1">
      <alignment vertical="center" wrapText="1"/>
      <protection/>
    </xf>
    <xf numFmtId="49" fontId="52" fillId="36" borderId="14" xfId="0" applyNumberFormat="1" applyFont="1" applyFill="1" applyBorder="1" applyAlignment="1">
      <alignment horizontal="center" vertical="center" shrinkToFit="1"/>
    </xf>
    <xf numFmtId="0" fontId="3" fillId="0" borderId="14" xfId="85" applyFont="1" applyBorder="1" applyAlignment="1">
      <alignment horizontal="center" vertical="center" wrapText="1"/>
      <protection/>
    </xf>
    <xf numFmtId="0" fontId="3" fillId="0" borderId="15" xfId="85" applyFont="1" applyFill="1" applyBorder="1" applyAlignment="1">
      <alignment horizontal="center" vertical="center" wrapText="1"/>
      <protection/>
    </xf>
    <xf numFmtId="0" fontId="3" fillId="0" borderId="24" xfId="85" applyFont="1" applyFill="1" applyBorder="1" applyAlignment="1">
      <alignment horizontal="center" vertical="center" wrapText="1"/>
      <protection/>
    </xf>
    <xf numFmtId="0" fontId="3" fillId="0" borderId="18" xfId="85" applyFont="1" applyFill="1" applyBorder="1" applyAlignment="1">
      <alignment horizontal="center" vertical="center" wrapText="1"/>
      <protection/>
    </xf>
    <xf numFmtId="0" fontId="3" fillId="0" borderId="14" xfId="85" applyFont="1" applyBorder="1" applyAlignment="1">
      <alignment horizontal="center" vertical="center"/>
      <protection/>
    </xf>
    <xf numFmtId="0" fontId="3" fillId="0" borderId="15" xfId="85" applyFont="1" applyBorder="1" applyAlignment="1">
      <alignment horizontal="center" vertical="center" wrapText="1"/>
      <protection/>
    </xf>
    <xf numFmtId="0" fontId="3" fillId="0" borderId="24" xfId="85" applyFont="1" applyBorder="1" applyAlignment="1">
      <alignment horizontal="center" vertical="center" wrapText="1"/>
      <protection/>
    </xf>
    <xf numFmtId="0" fontId="3" fillId="0" borderId="18" xfId="85" applyFont="1" applyBorder="1" applyAlignment="1">
      <alignment horizontal="center" vertical="center" wrapText="1"/>
      <protection/>
    </xf>
    <xf numFmtId="0" fontId="3" fillId="0" borderId="15" xfId="85" applyFont="1" applyBorder="1" applyAlignment="1">
      <alignment horizontal="center" vertical="center"/>
      <protection/>
    </xf>
    <xf numFmtId="0" fontId="3" fillId="0" borderId="24" xfId="85" applyFont="1" applyBorder="1" applyAlignment="1">
      <alignment horizontal="center" vertical="center"/>
      <protection/>
    </xf>
    <xf numFmtId="0" fontId="3" fillId="0" borderId="18" xfId="85" applyFont="1" applyBorder="1" applyAlignment="1">
      <alignment horizontal="center" vertical="center"/>
      <protection/>
    </xf>
    <xf numFmtId="0" fontId="3" fillId="0" borderId="15" xfId="85" applyFont="1" applyFill="1" applyBorder="1" applyAlignment="1">
      <alignment horizontal="left" vertical="center" wrapText="1"/>
      <protection/>
    </xf>
    <xf numFmtId="0" fontId="3" fillId="0" borderId="18" xfId="85" applyFont="1" applyFill="1" applyBorder="1" applyAlignment="1">
      <alignment horizontal="left" vertical="center" wrapText="1"/>
      <protection/>
    </xf>
    <xf numFmtId="49" fontId="3" fillId="0" borderId="15" xfId="85" applyNumberFormat="1" applyFont="1" applyFill="1" applyBorder="1" applyAlignment="1">
      <alignment horizontal="center" vertical="center" wrapText="1"/>
      <protection/>
    </xf>
    <xf numFmtId="49" fontId="3" fillId="0" borderId="18" xfId="85" applyNumberFormat="1" applyFont="1" applyFill="1" applyBorder="1" applyAlignment="1">
      <alignment horizontal="center" vertical="center" wrapText="1"/>
      <protection/>
    </xf>
    <xf numFmtId="0" fontId="3" fillId="0" borderId="24" xfId="85" applyFont="1" applyFill="1" applyBorder="1" applyAlignment="1">
      <alignment horizontal="left" vertical="center" wrapText="1"/>
      <protection/>
    </xf>
    <xf numFmtId="49" fontId="52" fillId="36" borderId="15" xfId="0" applyNumberFormat="1" applyFont="1" applyFill="1" applyBorder="1" applyAlignment="1">
      <alignment horizontal="center" vertical="center" shrinkToFit="1"/>
    </xf>
    <xf numFmtId="49" fontId="52" fillId="36" borderId="24" xfId="0" applyNumberFormat="1" applyFont="1" applyFill="1" applyBorder="1" applyAlignment="1">
      <alignment horizontal="center" vertical="center" shrinkToFit="1"/>
    </xf>
    <xf numFmtId="49" fontId="52" fillId="36" borderId="18" xfId="0" applyNumberFormat="1" applyFont="1" applyFill="1" applyBorder="1" applyAlignment="1">
      <alignment horizontal="center" vertical="center" shrinkToFit="1"/>
    </xf>
    <xf numFmtId="0" fontId="3" fillId="23" borderId="14" xfId="85" applyFont="1" applyFill="1" applyBorder="1" applyAlignment="1">
      <alignment horizontal="center" vertical="center" wrapText="1"/>
      <protection/>
    </xf>
    <xf numFmtId="0" fontId="3" fillId="5" borderId="14" xfId="85" applyFont="1" applyFill="1" applyBorder="1" applyAlignment="1">
      <alignment horizontal="center" vertical="center" wrapText="1"/>
      <protection/>
    </xf>
    <xf numFmtId="0" fontId="3" fillId="29" borderId="14" xfId="85" applyFont="1" applyFill="1" applyBorder="1" applyAlignment="1">
      <alignment horizontal="center" vertical="center" wrapText="1"/>
      <protection/>
    </xf>
    <xf numFmtId="0" fontId="3" fillId="39" borderId="14" xfId="85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 wrapText="1"/>
      <protection/>
    </xf>
    <xf numFmtId="0" fontId="3" fillId="0" borderId="14" xfId="85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left" vertical="center" wrapText="1"/>
      <protection/>
    </xf>
    <xf numFmtId="0" fontId="35" fillId="0" borderId="2" xfId="47" applyNumberFormat="1" applyProtection="1">
      <alignment horizontal="left"/>
      <protection locked="0"/>
    </xf>
    <xf numFmtId="0" fontId="35" fillId="0" borderId="2" xfId="47">
      <alignment horizontal="left"/>
      <protection/>
    </xf>
    <xf numFmtId="0" fontId="33" fillId="0" borderId="0" xfId="50" applyNumberFormat="1" applyProtection="1">
      <alignment horizontal="left" wrapText="1"/>
      <protection locked="0"/>
    </xf>
    <xf numFmtId="0" fontId="33" fillId="0" borderId="0" xfId="50">
      <alignment horizontal="left" wrapText="1"/>
      <protection/>
    </xf>
    <xf numFmtId="0" fontId="33" fillId="0" borderId="2" xfId="44" applyNumberFormat="1" applyProtection="1">
      <alignment horizontal="center" vertical="center" wrapText="1"/>
      <protection locked="0"/>
    </xf>
    <xf numFmtId="0" fontId="33" fillId="0" borderId="2" xfId="44">
      <alignment horizontal="center" vertical="center" wrapText="1"/>
      <protection/>
    </xf>
    <xf numFmtId="0" fontId="33" fillId="0" borderId="0" xfId="39" applyNumberFormat="1" applyProtection="1">
      <alignment wrapText="1"/>
      <protection locked="0"/>
    </xf>
    <xf numFmtId="0" fontId="33" fillId="0" borderId="0" xfId="39">
      <alignment wrapText="1"/>
      <protection/>
    </xf>
    <xf numFmtId="0" fontId="33" fillId="0" borderId="0" xfId="39" applyNumberFormat="1" applyBorder="1" applyProtection="1">
      <alignment wrapText="1"/>
      <protection locked="0"/>
    </xf>
    <xf numFmtId="0" fontId="34" fillId="0" borderId="0" xfId="40" applyNumberFormat="1" applyBorder="1" applyProtection="1">
      <alignment horizontal="center" wrapText="1"/>
      <protection locked="0"/>
    </xf>
    <xf numFmtId="0" fontId="34" fillId="0" borderId="0" xfId="40" applyNumberFormat="1" applyProtection="1">
      <alignment horizontal="center" wrapText="1"/>
      <protection locked="0"/>
    </xf>
    <xf numFmtId="0" fontId="34" fillId="0" borderId="0" xfId="41" applyNumberFormat="1" applyProtection="1">
      <alignment horizontal="center"/>
      <protection locked="0"/>
    </xf>
    <xf numFmtId="0" fontId="34" fillId="0" borderId="0" xfId="41">
      <alignment horizontal="center"/>
      <protection/>
    </xf>
    <xf numFmtId="0" fontId="33" fillId="0" borderId="2" xfId="51" applyNumberFormat="1" applyProtection="1">
      <alignment horizontal="center"/>
      <protection locked="0"/>
    </xf>
    <xf numFmtId="0" fontId="33" fillId="0" borderId="2" xfId="5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90" zoomScaleSheetLayoutView="90" workbookViewId="0" topLeftCell="A1">
      <selection activeCell="Q17" sqref="Q17"/>
    </sheetView>
  </sheetViews>
  <sheetFormatPr defaultColWidth="9.00390625" defaultRowHeight="12.75"/>
  <cols>
    <col min="2" max="2" width="67.625" style="0" customWidth="1"/>
    <col min="18" max="18" width="22.25390625" style="0" customWidth="1"/>
  </cols>
  <sheetData>
    <row r="1" spans="1:18" ht="15">
      <c r="A1" s="1"/>
      <c r="B1" s="2"/>
      <c r="C1" s="2"/>
      <c r="D1" s="2"/>
      <c r="E1" s="2"/>
      <c r="F1" s="1"/>
      <c r="G1" s="2"/>
      <c r="H1" s="1"/>
      <c r="I1" s="1"/>
      <c r="J1" s="1"/>
      <c r="K1" s="1"/>
      <c r="L1" s="1"/>
      <c r="M1" s="1"/>
      <c r="N1" s="130" t="s">
        <v>44</v>
      </c>
      <c r="O1" s="130"/>
      <c r="P1" s="130"/>
      <c r="Q1" s="130"/>
      <c r="R1" s="130"/>
    </row>
    <row r="2" spans="1:18" ht="52.5" customHeight="1">
      <c r="A2" s="1"/>
      <c r="B2" s="2"/>
      <c r="C2" s="2"/>
      <c r="D2" s="2"/>
      <c r="E2" s="2"/>
      <c r="F2" s="1"/>
      <c r="G2" s="2"/>
      <c r="H2" s="1"/>
      <c r="I2" s="1"/>
      <c r="J2" s="1"/>
      <c r="K2" s="1"/>
      <c r="L2" s="1"/>
      <c r="M2" s="1"/>
      <c r="N2" s="130" t="s">
        <v>45</v>
      </c>
      <c r="O2" s="130"/>
      <c r="P2" s="130"/>
      <c r="Q2" s="130"/>
      <c r="R2" s="130"/>
    </row>
    <row r="3" spans="1:18" ht="15">
      <c r="A3" s="1"/>
      <c r="B3" s="2"/>
      <c r="C3" s="2"/>
      <c r="D3" s="2"/>
      <c r="E3" s="2"/>
      <c r="F3" s="1"/>
      <c r="G3" s="2"/>
      <c r="H3" s="1"/>
      <c r="I3" s="1"/>
      <c r="J3" s="1"/>
      <c r="K3" s="1"/>
      <c r="L3" s="1"/>
      <c r="M3" s="1"/>
      <c r="N3" s="2"/>
      <c r="O3" s="2"/>
      <c r="P3" s="3"/>
      <c r="Q3" s="3"/>
      <c r="R3" s="3"/>
    </row>
    <row r="4" spans="1:18" ht="15">
      <c r="A4" s="131" t="s">
        <v>46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5" customHeight="1">
      <c r="A5" s="1"/>
      <c r="B5" s="2"/>
      <c r="C5" s="135" t="s">
        <v>93</v>
      </c>
      <c r="D5" s="135"/>
      <c r="E5" s="135"/>
      <c r="F5" s="135"/>
      <c r="G5" s="135"/>
      <c r="H5" s="135"/>
      <c r="I5" s="135"/>
      <c r="J5" s="135"/>
      <c r="K5" s="135"/>
      <c r="L5" s="1"/>
      <c r="M5" s="1"/>
      <c r="N5" s="2"/>
      <c r="O5" s="2"/>
      <c r="P5" s="2"/>
      <c r="Q5" s="2"/>
      <c r="R5" s="2"/>
    </row>
    <row r="6" spans="1:18" ht="36" customHeight="1">
      <c r="A6" s="132" t="s">
        <v>47</v>
      </c>
      <c r="B6" s="132" t="s">
        <v>48</v>
      </c>
      <c r="C6" s="132" t="s">
        <v>49</v>
      </c>
      <c r="D6" s="132" t="s">
        <v>50</v>
      </c>
      <c r="E6" s="132" t="s">
        <v>51</v>
      </c>
      <c r="F6" s="132"/>
      <c r="G6" s="132"/>
      <c r="H6" s="132" t="s">
        <v>95</v>
      </c>
      <c r="I6" s="132"/>
      <c r="J6" s="132"/>
      <c r="K6" s="132"/>
      <c r="L6" s="132"/>
      <c r="M6" s="132"/>
      <c r="N6" s="132"/>
      <c r="O6" s="132"/>
      <c r="P6" s="132" t="s">
        <v>52</v>
      </c>
      <c r="Q6" s="132"/>
      <c r="R6" s="132" t="s">
        <v>53</v>
      </c>
    </row>
    <row r="7" spans="1:18" ht="15">
      <c r="A7" s="132"/>
      <c r="B7" s="132"/>
      <c r="C7" s="132"/>
      <c r="D7" s="132"/>
      <c r="E7" s="4" t="s">
        <v>54</v>
      </c>
      <c r="F7" s="132" t="s">
        <v>94</v>
      </c>
      <c r="G7" s="132"/>
      <c r="H7" s="132" t="s">
        <v>55</v>
      </c>
      <c r="I7" s="132"/>
      <c r="J7" s="132" t="s">
        <v>56</v>
      </c>
      <c r="K7" s="132"/>
      <c r="L7" s="132" t="s">
        <v>57</v>
      </c>
      <c r="M7" s="132"/>
      <c r="N7" s="132" t="s">
        <v>58</v>
      </c>
      <c r="O7" s="132"/>
      <c r="P7" s="132" t="s">
        <v>59</v>
      </c>
      <c r="Q7" s="132" t="s">
        <v>96</v>
      </c>
      <c r="R7" s="132"/>
    </row>
    <row r="8" spans="1:18" ht="15">
      <c r="A8" s="132"/>
      <c r="B8" s="132"/>
      <c r="C8" s="132"/>
      <c r="D8" s="132"/>
      <c r="E8" s="4" t="s">
        <v>60</v>
      </c>
      <c r="F8" s="4" t="s">
        <v>61</v>
      </c>
      <c r="G8" s="4" t="s">
        <v>60</v>
      </c>
      <c r="H8" s="4" t="s">
        <v>61</v>
      </c>
      <c r="I8" s="4" t="s">
        <v>60</v>
      </c>
      <c r="J8" s="4" t="s">
        <v>61</v>
      </c>
      <c r="K8" s="4" t="s">
        <v>60</v>
      </c>
      <c r="L8" s="4" t="s">
        <v>61</v>
      </c>
      <c r="M8" s="4" t="s">
        <v>60</v>
      </c>
      <c r="N8" s="4" t="s">
        <v>61</v>
      </c>
      <c r="O8" s="4" t="s">
        <v>60</v>
      </c>
      <c r="P8" s="132"/>
      <c r="Q8" s="132"/>
      <c r="R8" s="132"/>
    </row>
    <row r="9" spans="1:18" ht="15">
      <c r="A9" s="4" t="s">
        <v>62</v>
      </c>
      <c r="B9" s="136" t="s">
        <v>63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ht="47.25">
      <c r="A10" s="4"/>
      <c r="B10" s="5" t="s">
        <v>64</v>
      </c>
      <c r="C10" s="6" t="s">
        <v>65</v>
      </c>
      <c r="D10" s="7" t="s">
        <v>66</v>
      </c>
      <c r="E10" s="8">
        <v>51.4</v>
      </c>
      <c r="F10" s="9">
        <v>67.6</v>
      </c>
      <c r="G10" s="9">
        <v>67.6</v>
      </c>
      <c r="H10" s="9">
        <f>N10/12*3</f>
        <v>20.95</v>
      </c>
      <c r="I10" s="9">
        <v>20.95</v>
      </c>
      <c r="J10" s="9">
        <f>N10/12*6</f>
        <v>41.9</v>
      </c>
      <c r="K10" s="9">
        <v>41.9</v>
      </c>
      <c r="L10" s="9">
        <f>N10/12*9</f>
        <v>62.85</v>
      </c>
      <c r="M10" s="9">
        <v>62.85</v>
      </c>
      <c r="N10" s="9">
        <v>83.8</v>
      </c>
      <c r="O10" s="9">
        <v>83.8</v>
      </c>
      <c r="P10" s="8">
        <v>100</v>
      </c>
      <c r="Q10" s="8">
        <v>100</v>
      </c>
      <c r="R10" s="10"/>
    </row>
    <row r="11" spans="1:18" ht="47.25">
      <c r="A11" s="4"/>
      <c r="B11" s="11" t="s">
        <v>67</v>
      </c>
      <c r="C11" s="6" t="s">
        <v>65</v>
      </c>
      <c r="D11" s="7" t="s">
        <v>66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8">
        <v>100</v>
      </c>
      <c r="O11" s="8">
        <v>100</v>
      </c>
      <c r="P11" s="8">
        <v>100</v>
      </c>
      <c r="Q11" s="8">
        <v>100</v>
      </c>
      <c r="R11" s="10"/>
    </row>
    <row r="12" spans="1:18" ht="47.25">
      <c r="A12" s="4"/>
      <c r="B12" s="11" t="s">
        <v>68</v>
      </c>
      <c r="C12" s="6" t="s">
        <v>65</v>
      </c>
      <c r="D12" s="7" t="s">
        <v>66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8">
        <v>100</v>
      </c>
      <c r="L12" s="8">
        <v>100</v>
      </c>
      <c r="M12" s="8">
        <v>100</v>
      </c>
      <c r="N12" s="8">
        <v>100</v>
      </c>
      <c r="O12" s="8">
        <v>100</v>
      </c>
      <c r="P12" s="8">
        <v>100</v>
      </c>
      <c r="Q12" s="8">
        <v>100</v>
      </c>
      <c r="R12" s="10"/>
    </row>
    <row r="13" spans="1:18" ht="30">
      <c r="A13" s="4"/>
      <c r="B13" s="11" t="s">
        <v>69</v>
      </c>
      <c r="C13" s="7" t="s">
        <v>70</v>
      </c>
      <c r="D13" s="7" t="s">
        <v>66</v>
      </c>
      <c r="E13" s="12">
        <v>0</v>
      </c>
      <c r="F13" s="12">
        <v>10</v>
      </c>
      <c r="G13" s="8">
        <v>10</v>
      </c>
      <c r="H13" s="8">
        <v>1</v>
      </c>
      <c r="I13" s="8">
        <v>1</v>
      </c>
      <c r="J13" s="8">
        <v>3</v>
      </c>
      <c r="K13" s="8">
        <v>3</v>
      </c>
      <c r="L13" s="8">
        <v>9</v>
      </c>
      <c r="M13" s="8">
        <v>9</v>
      </c>
      <c r="N13" s="12">
        <v>10</v>
      </c>
      <c r="O13" s="8">
        <v>10</v>
      </c>
      <c r="P13" s="12">
        <v>10</v>
      </c>
      <c r="Q13" s="12">
        <v>10</v>
      </c>
      <c r="R13" s="10"/>
    </row>
    <row r="14" spans="1:18" ht="60">
      <c r="A14" s="4"/>
      <c r="B14" s="11" t="s">
        <v>71</v>
      </c>
      <c r="C14" s="7" t="s">
        <v>70</v>
      </c>
      <c r="D14" s="7" t="s">
        <v>66</v>
      </c>
      <c r="E14" s="13">
        <v>0</v>
      </c>
      <c r="F14" s="13">
        <v>2</v>
      </c>
      <c r="G14" s="7">
        <v>2</v>
      </c>
      <c r="H14" s="7" t="s">
        <v>66</v>
      </c>
      <c r="I14" s="7" t="s">
        <v>66</v>
      </c>
      <c r="J14" s="7" t="s">
        <v>66</v>
      </c>
      <c r="K14" s="7" t="s">
        <v>66</v>
      </c>
      <c r="L14" s="7">
        <v>2</v>
      </c>
      <c r="M14" s="7">
        <v>2</v>
      </c>
      <c r="N14" s="13">
        <v>2</v>
      </c>
      <c r="O14" s="7">
        <v>2</v>
      </c>
      <c r="P14" s="13">
        <v>2</v>
      </c>
      <c r="Q14" s="13">
        <v>2</v>
      </c>
      <c r="R14" s="10"/>
    </row>
    <row r="15" spans="1:18" ht="15">
      <c r="A15" s="132" t="s">
        <v>72</v>
      </c>
      <c r="B15" s="137" t="s">
        <v>73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15">
      <c r="A16" s="132"/>
      <c r="B16" s="137" t="s">
        <v>74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60">
      <c r="A17" s="14" t="s">
        <v>75</v>
      </c>
      <c r="B17" s="15" t="s">
        <v>76</v>
      </c>
      <c r="C17" s="6" t="s">
        <v>65</v>
      </c>
      <c r="D17" s="8">
        <v>0.2</v>
      </c>
      <c r="E17" s="8">
        <v>51.4</v>
      </c>
      <c r="F17" s="9">
        <v>67.6</v>
      </c>
      <c r="G17" s="9">
        <v>67.6</v>
      </c>
      <c r="H17" s="9">
        <f>N17/12*3</f>
        <v>20.95</v>
      </c>
      <c r="I17" s="9">
        <v>20.95</v>
      </c>
      <c r="J17" s="9">
        <f>N17/12*6</f>
        <v>41.9</v>
      </c>
      <c r="K17" s="9">
        <v>41.9</v>
      </c>
      <c r="L17" s="9">
        <f>N17/12*9</f>
        <v>62.85</v>
      </c>
      <c r="M17" s="9">
        <v>62.85</v>
      </c>
      <c r="N17" s="9">
        <v>83.8</v>
      </c>
      <c r="O17" s="9">
        <v>83.8</v>
      </c>
      <c r="P17" s="8">
        <v>100</v>
      </c>
      <c r="Q17" s="8">
        <v>100</v>
      </c>
      <c r="R17" s="10" t="s">
        <v>77</v>
      </c>
    </row>
    <row r="18" spans="1:18" ht="47.25">
      <c r="A18" s="14" t="s">
        <v>78</v>
      </c>
      <c r="B18" s="16" t="s">
        <v>79</v>
      </c>
      <c r="C18" s="6" t="s">
        <v>65</v>
      </c>
      <c r="D18" s="8">
        <v>0.2</v>
      </c>
      <c r="E18" s="8">
        <v>100</v>
      </c>
      <c r="F18" s="8">
        <v>100</v>
      </c>
      <c r="G18" s="8">
        <v>100</v>
      </c>
      <c r="H18" s="8">
        <v>100</v>
      </c>
      <c r="I18" s="8">
        <v>100</v>
      </c>
      <c r="J18" s="8">
        <v>100</v>
      </c>
      <c r="K18" s="9">
        <v>100</v>
      </c>
      <c r="L18" s="8">
        <v>100</v>
      </c>
      <c r="M18" s="9">
        <v>100</v>
      </c>
      <c r="N18" s="8">
        <v>100</v>
      </c>
      <c r="O18" s="9">
        <v>100</v>
      </c>
      <c r="P18" s="8">
        <v>100</v>
      </c>
      <c r="Q18" s="8">
        <v>100</v>
      </c>
      <c r="R18" s="10" t="s">
        <v>80</v>
      </c>
    </row>
    <row r="19" spans="1:18" ht="47.25">
      <c r="A19" s="14" t="s">
        <v>81</v>
      </c>
      <c r="B19" s="16" t="s">
        <v>82</v>
      </c>
      <c r="C19" s="6" t="s">
        <v>65</v>
      </c>
      <c r="D19" s="8">
        <v>0.2</v>
      </c>
      <c r="E19" s="8">
        <v>100</v>
      </c>
      <c r="F19" s="8">
        <v>100</v>
      </c>
      <c r="G19" s="8">
        <v>100</v>
      </c>
      <c r="H19" s="8">
        <v>100</v>
      </c>
      <c r="I19" s="8">
        <v>100</v>
      </c>
      <c r="J19" s="8">
        <v>100</v>
      </c>
      <c r="K19" s="9">
        <v>100</v>
      </c>
      <c r="L19" s="8">
        <v>100</v>
      </c>
      <c r="M19" s="9">
        <v>100</v>
      </c>
      <c r="N19" s="8">
        <v>100</v>
      </c>
      <c r="O19" s="9">
        <v>100</v>
      </c>
      <c r="P19" s="8">
        <v>100</v>
      </c>
      <c r="Q19" s="8">
        <v>100</v>
      </c>
      <c r="R19" s="10" t="s">
        <v>83</v>
      </c>
    </row>
    <row r="20" spans="1:18" ht="15">
      <c r="A20" s="132" t="s">
        <v>84</v>
      </c>
      <c r="B20" s="137" t="s">
        <v>85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2"/>
      <c r="B21" s="137" t="s">
        <v>86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7" t="s">
        <v>87</v>
      </c>
      <c r="B22" s="11" t="s">
        <v>88</v>
      </c>
      <c r="C22" s="7" t="s">
        <v>70</v>
      </c>
      <c r="D22" s="8">
        <v>0.2</v>
      </c>
      <c r="E22" s="12">
        <v>0</v>
      </c>
      <c r="F22" s="12">
        <v>10</v>
      </c>
      <c r="G22" s="8">
        <v>10</v>
      </c>
      <c r="H22" s="8">
        <v>1</v>
      </c>
      <c r="I22" s="8">
        <v>1</v>
      </c>
      <c r="J22" s="8">
        <v>3</v>
      </c>
      <c r="K22" s="8">
        <v>3</v>
      </c>
      <c r="L22" s="8">
        <v>9</v>
      </c>
      <c r="M22" s="8">
        <v>9</v>
      </c>
      <c r="N22" s="12">
        <v>10</v>
      </c>
      <c r="O22" s="8">
        <v>10</v>
      </c>
      <c r="P22" s="12">
        <v>10</v>
      </c>
      <c r="Q22" s="12">
        <v>10</v>
      </c>
      <c r="R22" s="10"/>
    </row>
    <row r="23" spans="1:18" ht="45">
      <c r="A23" s="7" t="s">
        <v>89</v>
      </c>
      <c r="B23" s="5" t="s">
        <v>90</v>
      </c>
      <c r="C23" s="7" t="s">
        <v>70</v>
      </c>
      <c r="D23" s="8">
        <v>0.2</v>
      </c>
      <c r="E23" s="13">
        <v>0</v>
      </c>
      <c r="F23" s="4">
        <v>0</v>
      </c>
      <c r="G23" s="13">
        <v>0</v>
      </c>
      <c r="H23" s="7" t="s">
        <v>66</v>
      </c>
      <c r="I23" s="7" t="s">
        <v>66</v>
      </c>
      <c r="J23" s="7" t="s">
        <v>66</v>
      </c>
      <c r="K23" s="7" t="s">
        <v>66</v>
      </c>
      <c r="L23" s="7">
        <v>2</v>
      </c>
      <c r="M23" s="7">
        <v>2</v>
      </c>
      <c r="N23" s="13">
        <v>2</v>
      </c>
      <c r="O23" s="7">
        <v>2</v>
      </c>
      <c r="P23" s="13">
        <v>2</v>
      </c>
      <c r="Q23" s="13">
        <v>2</v>
      </c>
      <c r="R23" s="10"/>
    </row>
    <row r="24" spans="1:18" ht="15">
      <c r="A24" s="1"/>
      <c r="B24" s="17"/>
      <c r="C24" s="17"/>
      <c r="D24" s="17"/>
      <c r="E24" s="17"/>
      <c r="F24" s="18"/>
      <c r="G24" s="17"/>
      <c r="H24" s="18"/>
      <c r="I24" s="18"/>
      <c r="J24" s="1"/>
      <c r="K24" s="1"/>
      <c r="L24" s="1"/>
      <c r="M24" s="1"/>
      <c r="N24" s="2"/>
      <c r="O24" s="2"/>
      <c r="P24" s="2"/>
      <c r="Q24" s="2"/>
      <c r="R24" s="2"/>
    </row>
    <row r="25" spans="1:18" ht="15">
      <c r="A25" s="19"/>
      <c r="B25" s="133" t="s">
        <v>91</v>
      </c>
      <c r="C25" s="133"/>
      <c r="D25" s="133"/>
      <c r="E25" s="20"/>
      <c r="F25" s="19"/>
      <c r="G25" s="20"/>
      <c r="H25" s="19"/>
      <c r="I25" s="19"/>
      <c r="J25" s="19"/>
      <c r="K25" s="19"/>
      <c r="L25" s="19"/>
      <c r="M25" s="19"/>
      <c r="N25" s="134" t="s">
        <v>92</v>
      </c>
      <c r="O25" s="134"/>
      <c r="P25" s="134"/>
      <c r="Q25" s="134"/>
      <c r="R25" s="20"/>
    </row>
  </sheetData>
  <sheetProtection/>
  <mergeCells count="28">
    <mergeCell ref="B25:D25"/>
    <mergeCell ref="N25:Q25"/>
    <mergeCell ref="C5:K5"/>
    <mergeCell ref="B9:R9"/>
    <mergeCell ref="A15:A16"/>
    <mergeCell ref="B15:R15"/>
    <mergeCell ref="B16:R16"/>
    <mergeCell ref="A20:A21"/>
    <mergeCell ref="B20:R20"/>
    <mergeCell ref="B21:R21"/>
    <mergeCell ref="R6:R8"/>
    <mergeCell ref="F7:G7"/>
    <mergeCell ref="H7:I7"/>
    <mergeCell ref="J7:K7"/>
    <mergeCell ref="L7:M7"/>
    <mergeCell ref="N7:O7"/>
    <mergeCell ref="P7:P8"/>
    <mergeCell ref="Q7:Q8"/>
    <mergeCell ref="N1:R1"/>
    <mergeCell ref="N2:R2"/>
    <mergeCell ref="A4:R4"/>
    <mergeCell ref="A6:A8"/>
    <mergeCell ref="B6:B8"/>
    <mergeCell ref="C6:C8"/>
    <mergeCell ref="D6:D8"/>
    <mergeCell ref="E6:G6"/>
    <mergeCell ref="H6:O6"/>
    <mergeCell ref="P6:Q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SheetLayoutView="10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19.00390625" style="0" customWidth="1"/>
    <col min="2" max="2" width="56.25390625" style="0" customWidth="1"/>
    <col min="3" max="3" width="27.875" style="0" customWidth="1"/>
    <col min="4" max="6" width="9.125" style="0" customWidth="1"/>
    <col min="7" max="7" width="9.25390625" style="0" customWidth="1"/>
    <col min="8" max="8" width="17.75390625" style="0" customWidth="1"/>
    <col min="9" max="9" width="17.00390625" style="0" customWidth="1"/>
    <col min="10" max="10" width="16.375" style="0" customWidth="1"/>
    <col min="11" max="11" width="13.875" style="0" customWidth="1"/>
    <col min="12" max="13" width="15.875" style="0" bestFit="1" customWidth="1"/>
    <col min="14" max="15" width="17.75390625" style="0" customWidth="1"/>
    <col min="16" max="16" width="18.00390625" style="0" customWidth="1"/>
    <col min="17" max="17" width="20.00390625" style="0" customWidth="1"/>
    <col min="18" max="18" width="18.875" style="0" customWidth="1"/>
    <col min="19" max="19" width="21.00390625" style="0" customWidth="1"/>
    <col min="20" max="20" width="13.25390625" style="0" bestFit="1" customWidth="1"/>
  </cols>
  <sheetData>
    <row r="1" spans="1:20" ht="57" customHeight="1">
      <c r="A1" s="162" t="s">
        <v>128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ht="15.75">
      <c r="A2" s="21"/>
      <c r="B2" s="21"/>
      <c r="C2" s="21"/>
      <c r="D2" s="21"/>
      <c r="E2" s="21"/>
      <c r="F2" s="21"/>
      <c r="G2" s="21"/>
      <c r="H2" s="162" t="s">
        <v>149</v>
      </c>
      <c r="I2" s="162"/>
      <c r="J2" s="162"/>
      <c r="K2" s="162"/>
      <c r="L2" s="162"/>
      <c r="M2" s="162"/>
      <c r="N2" s="21"/>
      <c r="O2" s="21"/>
      <c r="P2" s="22"/>
      <c r="Q2" s="21"/>
      <c r="R2" s="21"/>
      <c r="S2" s="21"/>
      <c r="T2" s="21"/>
    </row>
    <row r="3" spans="1:20" ht="15.75">
      <c r="A3" s="23"/>
      <c r="B3" s="21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4"/>
      <c r="Q3" s="23"/>
      <c r="R3" s="23"/>
      <c r="S3" s="23"/>
      <c r="T3" s="25" t="s">
        <v>98</v>
      </c>
    </row>
    <row r="4" spans="1:20" ht="15.75">
      <c r="A4" s="139" t="s">
        <v>99</v>
      </c>
      <c r="B4" s="144" t="s">
        <v>100</v>
      </c>
      <c r="C4" s="139" t="s">
        <v>101</v>
      </c>
      <c r="D4" s="139" t="s">
        <v>102</v>
      </c>
      <c r="E4" s="139"/>
      <c r="F4" s="139"/>
      <c r="G4" s="139"/>
      <c r="H4" s="139" t="s">
        <v>103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63"/>
    </row>
    <row r="5" spans="1:20" ht="15.75">
      <c r="A5" s="139"/>
      <c r="B5" s="145"/>
      <c r="C5" s="139"/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129</v>
      </c>
      <c r="I5" s="139"/>
      <c r="J5" s="139" t="s">
        <v>130</v>
      </c>
      <c r="K5" s="139"/>
      <c r="L5" s="139"/>
      <c r="M5" s="139"/>
      <c r="N5" s="139"/>
      <c r="O5" s="139"/>
      <c r="P5" s="139"/>
      <c r="Q5" s="139"/>
      <c r="R5" s="139" t="s">
        <v>52</v>
      </c>
      <c r="S5" s="139"/>
      <c r="T5" s="163"/>
    </row>
    <row r="6" spans="1:20" ht="15.75">
      <c r="A6" s="139"/>
      <c r="B6" s="145"/>
      <c r="C6" s="139"/>
      <c r="D6" s="139"/>
      <c r="E6" s="139"/>
      <c r="F6" s="139"/>
      <c r="G6" s="139"/>
      <c r="H6" s="139"/>
      <c r="I6" s="139"/>
      <c r="J6" s="158" t="s">
        <v>55</v>
      </c>
      <c r="K6" s="158"/>
      <c r="L6" s="159" t="s">
        <v>56</v>
      </c>
      <c r="M6" s="159"/>
      <c r="N6" s="160" t="s">
        <v>57</v>
      </c>
      <c r="O6" s="160"/>
      <c r="P6" s="161" t="s">
        <v>58</v>
      </c>
      <c r="Q6" s="161"/>
      <c r="R6" s="139"/>
      <c r="S6" s="139"/>
      <c r="T6" s="163"/>
    </row>
    <row r="7" spans="1:20" ht="31.5" customHeight="1">
      <c r="A7" s="139"/>
      <c r="B7" s="146"/>
      <c r="C7" s="139"/>
      <c r="D7" s="139"/>
      <c r="E7" s="139"/>
      <c r="F7" s="139"/>
      <c r="G7" s="139"/>
      <c r="H7" s="26" t="s">
        <v>61</v>
      </c>
      <c r="I7" s="26" t="s">
        <v>60</v>
      </c>
      <c r="J7" s="115" t="s">
        <v>61</v>
      </c>
      <c r="K7" s="115" t="s">
        <v>60</v>
      </c>
      <c r="L7" s="118" t="s">
        <v>61</v>
      </c>
      <c r="M7" s="118" t="s">
        <v>60</v>
      </c>
      <c r="N7" s="127" t="s">
        <v>61</v>
      </c>
      <c r="O7" s="128" t="s">
        <v>60</v>
      </c>
      <c r="P7" s="129" t="s">
        <v>61</v>
      </c>
      <c r="Q7" s="129" t="s">
        <v>60</v>
      </c>
      <c r="R7" s="45" t="s">
        <v>59</v>
      </c>
      <c r="S7" s="26" t="s">
        <v>96</v>
      </c>
      <c r="T7" s="163"/>
    </row>
    <row r="8" spans="1:20" ht="15.75" customHeight="1">
      <c r="A8" s="144" t="s">
        <v>108</v>
      </c>
      <c r="B8" s="144" t="s">
        <v>131</v>
      </c>
      <c r="C8" s="16" t="s">
        <v>109</v>
      </c>
      <c r="D8" s="27" t="s">
        <v>110</v>
      </c>
      <c r="E8" s="27" t="s">
        <v>110</v>
      </c>
      <c r="F8" s="27" t="s">
        <v>9</v>
      </c>
      <c r="G8" s="27" t="s">
        <v>110</v>
      </c>
      <c r="H8" s="50"/>
      <c r="I8" s="50"/>
      <c r="J8" s="116">
        <f aca="true" t="shared" si="0" ref="J8:Q8">J9</f>
        <v>3016350</v>
      </c>
      <c r="K8" s="116">
        <f t="shared" si="0"/>
        <v>2790352.2199999997</v>
      </c>
      <c r="L8" s="116">
        <f t="shared" si="0"/>
        <v>8855510.9</v>
      </c>
      <c r="M8" s="116">
        <f t="shared" si="0"/>
        <v>8647092.68</v>
      </c>
      <c r="N8" s="116">
        <f t="shared" si="0"/>
        <v>13669900.55</v>
      </c>
      <c r="O8" s="116">
        <f t="shared" si="0"/>
        <v>13221365.940000001</v>
      </c>
      <c r="P8" s="116">
        <f t="shared" si="0"/>
        <v>18845581.32</v>
      </c>
      <c r="Q8" s="116">
        <f t="shared" si="0"/>
        <v>18600011.930000003</v>
      </c>
      <c r="R8" s="52">
        <f>R10+R11+R12</f>
        <v>15191860</v>
      </c>
      <c r="S8" s="52">
        <f>S10+S11+S12</f>
        <v>15191860</v>
      </c>
      <c r="T8" s="114"/>
    </row>
    <row r="9" spans="1:20" s="78" customFormat="1" ht="31.5">
      <c r="A9" s="145"/>
      <c r="B9" s="145"/>
      <c r="C9" s="73" t="s">
        <v>111</v>
      </c>
      <c r="D9" s="74" t="s">
        <v>110</v>
      </c>
      <c r="E9" s="74" t="s">
        <v>110</v>
      </c>
      <c r="F9" s="74" t="s">
        <v>9</v>
      </c>
      <c r="G9" s="75" t="s">
        <v>110</v>
      </c>
      <c r="H9" s="71">
        <f aca="true" t="shared" si="1" ref="H9:Q9">H10+H11+H12</f>
        <v>17973363.630000003</v>
      </c>
      <c r="I9" s="71">
        <f t="shared" si="1"/>
        <v>17645262.08</v>
      </c>
      <c r="J9" s="71">
        <f t="shared" si="1"/>
        <v>3016350</v>
      </c>
      <c r="K9" s="71">
        <f t="shared" si="1"/>
        <v>2790352.2199999997</v>
      </c>
      <c r="L9" s="71">
        <f t="shared" si="1"/>
        <v>8855510.9</v>
      </c>
      <c r="M9" s="71">
        <f t="shared" si="1"/>
        <v>8647092.68</v>
      </c>
      <c r="N9" s="71">
        <f t="shared" si="1"/>
        <v>13669900.55</v>
      </c>
      <c r="O9" s="71">
        <f t="shared" si="1"/>
        <v>13221365.940000001</v>
      </c>
      <c r="P9" s="71">
        <f t="shared" si="1"/>
        <v>18845581.32</v>
      </c>
      <c r="Q9" s="71">
        <f t="shared" si="1"/>
        <v>18600011.930000003</v>
      </c>
      <c r="R9" s="76">
        <f>R10</f>
        <v>15191860</v>
      </c>
      <c r="S9" s="77">
        <f>S10</f>
        <v>15191860</v>
      </c>
      <c r="T9" s="114"/>
    </row>
    <row r="10" spans="1:20" ht="32.25" customHeight="1">
      <c r="A10" s="145"/>
      <c r="B10" s="145"/>
      <c r="C10" s="16" t="s">
        <v>112</v>
      </c>
      <c r="D10" s="27" t="s">
        <v>15</v>
      </c>
      <c r="E10" s="27" t="s">
        <v>110</v>
      </c>
      <c r="F10" s="27" t="s">
        <v>9</v>
      </c>
      <c r="G10" s="27" t="s">
        <v>110</v>
      </c>
      <c r="H10" s="50">
        <v>15025430.97</v>
      </c>
      <c r="I10" s="50">
        <v>14754829.42</v>
      </c>
      <c r="J10" s="116">
        <f>J15+J28</f>
        <v>2926350</v>
      </c>
      <c r="K10" s="116">
        <f>K15+K28</f>
        <v>2700352.2199999997</v>
      </c>
      <c r="L10" s="116">
        <f aca="true" t="shared" si="2" ref="L10:Q10">L15+L28</f>
        <v>6166600.9</v>
      </c>
      <c r="M10" s="116">
        <f t="shared" si="2"/>
        <v>5958182.68</v>
      </c>
      <c r="N10" s="116">
        <f t="shared" si="2"/>
        <v>9965990.55</v>
      </c>
      <c r="O10" s="116">
        <f t="shared" si="2"/>
        <v>9517455.940000001</v>
      </c>
      <c r="P10" s="116">
        <f t="shared" si="2"/>
        <v>15141671.32</v>
      </c>
      <c r="Q10" s="116">
        <f t="shared" si="2"/>
        <v>14907953.680000002</v>
      </c>
      <c r="R10" s="60">
        <f>R15+R28</f>
        <v>15191860</v>
      </c>
      <c r="S10" s="50">
        <f>S15+S28</f>
        <v>15191860</v>
      </c>
      <c r="T10" s="114"/>
    </row>
    <row r="11" spans="1:20" ht="46.5" customHeight="1">
      <c r="A11" s="145"/>
      <c r="B11" s="145"/>
      <c r="C11" s="16" t="s">
        <v>113</v>
      </c>
      <c r="D11" s="27" t="s">
        <v>40</v>
      </c>
      <c r="E11" s="27" t="s">
        <v>110</v>
      </c>
      <c r="F11" s="27" t="s">
        <v>9</v>
      </c>
      <c r="G11" s="27" t="s">
        <v>110</v>
      </c>
      <c r="H11" s="50">
        <v>2947932.66</v>
      </c>
      <c r="I11" s="50">
        <v>2890432.66</v>
      </c>
      <c r="J11" s="116">
        <f aca="true" t="shared" si="3" ref="J11:S11">J29</f>
        <v>90000</v>
      </c>
      <c r="K11" s="116">
        <f t="shared" si="3"/>
        <v>90000</v>
      </c>
      <c r="L11" s="116">
        <f t="shared" si="3"/>
        <v>2388910</v>
      </c>
      <c r="M11" s="116">
        <f t="shared" si="3"/>
        <v>2388910</v>
      </c>
      <c r="N11" s="116">
        <f t="shared" si="3"/>
        <v>3403910</v>
      </c>
      <c r="O11" s="116">
        <f t="shared" si="3"/>
        <v>3403910</v>
      </c>
      <c r="P11" s="116">
        <f t="shared" si="3"/>
        <v>3403910</v>
      </c>
      <c r="Q11" s="116">
        <f t="shared" si="3"/>
        <v>3392059.13</v>
      </c>
      <c r="R11" s="50">
        <f t="shared" si="3"/>
        <v>0</v>
      </c>
      <c r="S11" s="50">
        <f t="shared" si="3"/>
        <v>0</v>
      </c>
      <c r="T11" s="114"/>
    </row>
    <row r="12" spans="1:20" ht="50.25" customHeight="1">
      <c r="A12" s="146"/>
      <c r="B12" s="146"/>
      <c r="C12" s="16" t="s">
        <v>132</v>
      </c>
      <c r="D12" s="27" t="s">
        <v>35</v>
      </c>
      <c r="E12" s="27" t="s">
        <v>110</v>
      </c>
      <c r="F12" s="27" t="s">
        <v>9</v>
      </c>
      <c r="G12" s="27" t="s">
        <v>110</v>
      </c>
      <c r="H12" s="32" t="s">
        <v>133</v>
      </c>
      <c r="I12" s="28">
        <v>0</v>
      </c>
      <c r="J12" s="116">
        <f>J30</f>
        <v>0</v>
      </c>
      <c r="K12" s="116">
        <f>K30</f>
        <v>0</v>
      </c>
      <c r="L12" s="116">
        <f aca="true" t="shared" si="4" ref="L12:Q12">L30</f>
        <v>300000</v>
      </c>
      <c r="M12" s="116">
        <f t="shared" si="4"/>
        <v>300000</v>
      </c>
      <c r="N12" s="116">
        <f t="shared" si="4"/>
        <v>300000</v>
      </c>
      <c r="O12" s="116">
        <f t="shared" si="4"/>
        <v>300000</v>
      </c>
      <c r="P12" s="116">
        <f t="shared" si="4"/>
        <v>300000</v>
      </c>
      <c r="Q12" s="116">
        <f t="shared" si="4"/>
        <v>299999.12</v>
      </c>
      <c r="R12" s="28">
        <v>0</v>
      </c>
      <c r="S12" s="28">
        <v>0</v>
      </c>
      <c r="T12" s="114"/>
    </row>
    <row r="13" spans="1:20" ht="15.75" customHeight="1">
      <c r="A13" s="143" t="s">
        <v>114</v>
      </c>
      <c r="B13" s="144" t="s">
        <v>115</v>
      </c>
      <c r="C13" s="30" t="s">
        <v>116</v>
      </c>
      <c r="D13" s="27" t="s">
        <v>15</v>
      </c>
      <c r="E13" s="27" t="s">
        <v>16</v>
      </c>
      <c r="F13" s="27" t="s">
        <v>11</v>
      </c>
      <c r="G13" s="31" t="s">
        <v>110</v>
      </c>
      <c r="H13" s="52">
        <f aca="true" t="shared" si="5" ref="H13:S13">H14</f>
        <v>14650430.97</v>
      </c>
      <c r="I13" s="52">
        <f t="shared" si="5"/>
        <v>14383986.420000002</v>
      </c>
      <c r="J13" s="116">
        <f t="shared" si="5"/>
        <v>2914750</v>
      </c>
      <c r="K13" s="116">
        <f t="shared" si="5"/>
        <v>2700352.2199999997</v>
      </c>
      <c r="L13" s="116">
        <f t="shared" si="5"/>
        <v>6155000.9</v>
      </c>
      <c r="M13" s="116">
        <f t="shared" si="5"/>
        <v>5946582.68</v>
      </c>
      <c r="N13" s="116">
        <f t="shared" si="5"/>
        <v>9890990.55</v>
      </c>
      <c r="O13" s="116">
        <f t="shared" si="5"/>
        <v>9445863.540000001</v>
      </c>
      <c r="P13" s="116">
        <f t="shared" si="5"/>
        <v>15066671.32</v>
      </c>
      <c r="Q13" s="116">
        <f t="shared" si="5"/>
        <v>14836361.280000001</v>
      </c>
      <c r="R13" s="62">
        <f t="shared" si="5"/>
        <v>15116860</v>
      </c>
      <c r="S13" s="52">
        <f t="shared" si="5"/>
        <v>15116860</v>
      </c>
      <c r="T13" s="63"/>
    </row>
    <row r="14" spans="1:20" s="78" customFormat="1" ht="31.5">
      <c r="A14" s="143"/>
      <c r="B14" s="145"/>
      <c r="C14" s="73" t="s">
        <v>111</v>
      </c>
      <c r="D14" s="74" t="s">
        <v>110</v>
      </c>
      <c r="E14" s="74" t="s">
        <v>110</v>
      </c>
      <c r="F14" s="74" t="s">
        <v>11</v>
      </c>
      <c r="G14" s="79" t="s">
        <v>110</v>
      </c>
      <c r="H14" s="71">
        <f>H17+H21</f>
        <v>14650430.97</v>
      </c>
      <c r="I14" s="71">
        <f>I17+I21</f>
        <v>14383986.420000002</v>
      </c>
      <c r="J14" s="71">
        <f aca="true" t="shared" si="6" ref="J14:Q14">J15</f>
        <v>2914750</v>
      </c>
      <c r="K14" s="71">
        <f t="shared" si="6"/>
        <v>2700352.2199999997</v>
      </c>
      <c r="L14" s="71">
        <f t="shared" si="6"/>
        <v>6155000.9</v>
      </c>
      <c r="M14" s="71">
        <f t="shared" si="6"/>
        <v>5946582.68</v>
      </c>
      <c r="N14" s="71">
        <f t="shared" si="6"/>
        <v>9890990.55</v>
      </c>
      <c r="O14" s="71">
        <f t="shared" si="6"/>
        <v>9445863.540000001</v>
      </c>
      <c r="P14" s="71">
        <f t="shared" si="6"/>
        <v>15066671.32</v>
      </c>
      <c r="Q14" s="71">
        <f t="shared" si="6"/>
        <v>14836361.280000001</v>
      </c>
      <c r="R14" s="80">
        <f>R17+R21</f>
        <v>15116860</v>
      </c>
      <c r="S14" s="71">
        <f>S17+S21</f>
        <v>15116860</v>
      </c>
      <c r="T14" s="63"/>
    </row>
    <row r="15" spans="1:20" ht="38.25" customHeight="1">
      <c r="A15" s="143"/>
      <c r="B15" s="146"/>
      <c r="C15" s="30" t="s">
        <v>112</v>
      </c>
      <c r="D15" s="27" t="s">
        <v>15</v>
      </c>
      <c r="E15" s="27" t="s">
        <v>16</v>
      </c>
      <c r="F15" s="27" t="s">
        <v>11</v>
      </c>
      <c r="G15" s="31" t="s">
        <v>110</v>
      </c>
      <c r="H15" s="50">
        <f>H18+H19+H22+H23+H24+H25</f>
        <v>14650430.97</v>
      </c>
      <c r="I15" s="50">
        <f>I18+I19+I22+I23+I24+I25</f>
        <v>14383986.420000002</v>
      </c>
      <c r="J15" s="116">
        <f>J18+J19+J22+J23+J24+J25</f>
        <v>2914750</v>
      </c>
      <c r="K15" s="116">
        <f>K18+K19+K22+K23+K24+K25</f>
        <v>2700352.2199999997</v>
      </c>
      <c r="L15" s="116">
        <f aca="true" t="shared" si="7" ref="L15:Q15">L18+L19+L22+L23+L24+L25</f>
        <v>6155000.9</v>
      </c>
      <c r="M15" s="116">
        <f t="shared" si="7"/>
        <v>5946582.68</v>
      </c>
      <c r="N15" s="116">
        <f t="shared" si="7"/>
        <v>9890990.55</v>
      </c>
      <c r="O15" s="116">
        <f t="shared" si="7"/>
        <v>9445863.540000001</v>
      </c>
      <c r="P15" s="116">
        <f t="shared" si="7"/>
        <v>15066671.32</v>
      </c>
      <c r="Q15" s="116">
        <f t="shared" si="7"/>
        <v>14836361.280000001</v>
      </c>
      <c r="R15" s="60">
        <f>R18+R19+R22+R23+R24+R25</f>
        <v>15116860</v>
      </c>
      <c r="S15" s="50">
        <f>S18+S19+S22+S23+S24+S25</f>
        <v>15116860</v>
      </c>
      <c r="T15" s="63"/>
    </row>
    <row r="16" spans="1:20" s="49" customFormat="1" ht="15.75" customHeight="1">
      <c r="A16" s="144" t="s">
        <v>117</v>
      </c>
      <c r="B16" s="144" t="s">
        <v>118</v>
      </c>
      <c r="C16" s="30" t="s">
        <v>119</v>
      </c>
      <c r="D16" s="27" t="s">
        <v>110</v>
      </c>
      <c r="E16" s="27" t="s">
        <v>110</v>
      </c>
      <c r="F16" s="27" t="s">
        <v>13</v>
      </c>
      <c r="G16" s="31" t="s">
        <v>110</v>
      </c>
      <c r="H16" s="53">
        <f aca="true" t="shared" si="8" ref="H16:S16">H17</f>
        <v>4027094.97</v>
      </c>
      <c r="I16" s="53">
        <f t="shared" si="8"/>
        <v>3931397.55</v>
      </c>
      <c r="J16" s="117">
        <f t="shared" si="8"/>
        <v>435182.5</v>
      </c>
      <c r="K16" s="117">
        <f t="shared" si="8"/>
        <v>396769.99</v>
      </c>
      <c r="L16" s="117">
        <f t="shared" si="8"/>
        <v>1221332</v>
      </c>
      <c r="M16" s="117">
        <f t="shared" si="8"/>
        <v>1168912.44</v>
      </c>
      <c r="N16" s="117">
        <f t="shared" si="8"/>
        <v>2309015.5</v>
      </c>
      <c r="O16" s="117">
        <f t="shared" si="8"/>
        <v>2082218.5</v>
      </c>
      <c r="P16" s="117">
        <f t="shared" si="8"/>
        <v>4194270</v>
      </c>
      <c r="Q16" s="117">
        <f t="shared" si="8"/>
        <v>4019779.42</v>
      </c>
      <c r="R16" s="64">
        <f t="shared" si="8"/>
        <v>4576670</v>
      </c>
      <c r="S16" s="53">
        <f t="shared" si="8"/>
        <v>4576670</v>
      </c>
      <c r="T16" s="63"/>
    </row>
    <row r="17" spans="1:20" s="78" customFormat="1" ht="31.5">
      <c r="A17" s="145"/>
      <c r="B17" s="145"/>
      <c r="C17" s="73" t="s">
        <v>111</v>
      </c>
      <c r="D17" s="74" t="s">
        <v>110</v>
      </c>
      <c r="E17" s="74" t="s">
        <v>110</v>
      </c>
      <c r="F17" s="74" t="s">
        <v>13</v>
      </c>
      <c r="G17" s="79" t="s">
        <v>110</v>
      </c>
      <c r="H17" s="82">
        <f aca="true" t="shared" si="9" ref="H17:S17">H18+H19</f>
        <v>4027094.97</v>
      </c>
      <c r="I17" s="82">
        <f t="shared" si="9"/>
        <v>3931397.55</v>
      </c>
      <c r="J17" s="82">
        <f t="shared" si="9"/>
        <v>435182.5</v>
      </c>
      <c r="K17" s="82">
        <f t="shared" si="9"/>
        <v>396769.99</v>
      </c>
      <c r="L17" s="82">
        <f t="shared" si="9"/>
        <v>1221332</v>
      </c>
      <c r="M17" s="82">
        <f t="shared" si="9"/>
        <v>1168912.44</v>
      </c>
      <c r="N17" s="82">
        <f t="shared" si="9"/>
        <v>2309015.5</v>
      </c>
      <c r="O17" s="82">
        <f t="shared" si="9"/>
        <v>2082218.5</v>
      </c>
      <c r="P17" s="82">
        <f t="shared" si="9"/>
        <v>4194270</v>
      </c>
      <c r="Q17" s="82">
        <f t="shared" si="9"/>
        <v>4019779.42</v>
      </c>
      <c r="R17" s="83">
        <f t="shared" si="9"/>
        <v>4576670</v>
      </c>
      <c r="S17" s="82">
        <f t="shared" si="9"/>
        <v>4576670</v>
      </c>
      <c r="T17" s="63"/>
    </row>
    <row r="18" spans="1:20" ht="15.75">
      <c r="A18" s="145"/>
      <c r="B18" s="145"/>
      <c r="C18" s="150" t="s">
        <v>112</v>
      </c>
      <c r="D18" s="152" t="s">
        <v>15</v>
      </c>
      <c r="E18" s="152" t="s">
        <v>16</v>
      </c>
      <c r="F18" s="152" t="s">
        <v>13</v>
      </c>
      <c r="G18" s="31" t="s">
        <v>18</v>
      </c>
      <c r="H18" s="54">
        <v>4027094.97</v>
      </c>
      <c r="I18" s="57">
        <v>3931397.55</v>
      </c>
      <c r="J18" s="117">
        <v>434782.5</v>
      </c>
      <c r="K18" s="117">
        <v>396769.99</v>
      </c>
      <c r="L18" s="120">
        <v>1221332</v>
      </c>
      <c r="M18" s="120">
        <v>1168912.44</v>
      </c>
      <c r="N18" s="55">
        <v>2308015.5</v>
      </c>
      <c r="O18" s="56">
        <v>2082218.5</v>
      </c>
      <c r="P18" s="51">
        <v>4194270</v>
      </c>
      <c r="Q18" s="51">
        <v>4019779.42</v>
      </c>
      <c r="R18" s="61">
        <v>4574270</v>
      </c>
      <c r="S18" s="57">
        <f>R18</f>
        <v>4574270</v>
      </c>
      <c r="T18" s="63"/>
    </row>
    <row r="19" spans="1:20" ht="27.75" customHeight="1">
      <c r="A19" s="146"/>
      <c r="B19" s="146"/>
      <c r="C19" s="151"/>
      <c r="D19" s="153"/>
      <c r="E19" s="153"/>
      <c r="F19" s="153"/>
      <c r="G19" s="32" t="s">
        <v>20</v>
      </c>
      <c r="H19" s="54">
        <v>0</v>
      </c>
      <c r="I19" s="57">
        <v>0</v>
      </c>
      <c r="J19" s="117">
        <v>400</v>
      </c>
      <c r="K19" s="117">
        <v>0</v>
      </c>
      <c r="L19" s="120">
        <v>0</v>
      </c>
      <c r="M19" s="120">
        <v>0</v>
      </c>
      <c r="N19" s="55">
        <v>1000</v>
      </c>
      <c r="O19" s="56">
        <v>0</v>
      </c>
      <c r="P19" s="51">
        <v>0</v>
      </c>
      <c r="Q19" s="51">
        <v>0</v>
      </c>
      <c r="R19" s="59">
        <v>2400</v>
      </c>
      <c r="S19" s="57">
        <f>R19</f>
        <v>2400</v>
      </c>
      <c r="T19" s="63" t="s">
        <v>162</v>
      </c>
    </row>
    <row r="20" spans="1:20" s="49" customFormat="1" ht="15.75" customHeight="1">
      <c r="A20" s="144" t="s">
        <v>120</v>
      </c>
      <c r="B20" s="144" t="s">
        <v>121</v>
      </c>
      <c r="C20" s="30" t="s">
        <v>119</v>
      </c>
      <c r="D20" s="27" t="s">
        <v>110</v>
      </c>
      <c r="E20" s="27" t="s">
        <v>110</v>
      </c>
      <c r="F20" s="27" t="s">
        <v>22</v>
      </c>
      <c r="G20" s="31" t="s">
        <v>110</v>
      </c>
      <c r="H20" s="52">
        <f aca="true" t="shared" si="10" ref="H20:S20">H21</f>
        <v>10623336</v>
      </c>
      <c r="I20" s="52">
        <f t="shared" si="10"/>
        <v>10452588.870000001</v>
      </c>
      <c r="J20" s="116">
        <f t="shared" si="10"/>
        <v>2479567.5</v>
      </c>
      <c r="K20" s="116">
        <f t="shared" si="10"/>
        <v>2303582.23</v>
      </c>
      <c r="L20" s="116">
        <f t="shared" si="10"/>
        <v>4933668.9</v>
      </c>
      <c r="M20" s="116">
        <f t="shared" si="10"/>
        <v>4777670.24</v>
      </c>
      <c r="N20" s="116">
        <f t="shared" si="10"/>
        <v>7581975.050000001</v>
      </c>
      <c r="O20" s="116">
        <f t="shared" si="10"/>
        <v>7363645.04</v>
      </c>
      <c r="P20" s="116">
        <f t="shared" si="10"/>
        <v>10872401.32</v>
      </c>
      <c r="Q20" s="116">
        <f t="shared" si="10"/>
        <v>10816581.860000001</v>
      </c>
      <c r="R20" s="62">
        <f t="shared" si="10"/>
        <v>10540190</v>
      </c>
      <c r="S20" s="52">
        <f t="shared" si="10"/>
        <v>10540190</v>
      </c>
      <c r="T20" s="63"/>
    </row>
    <row r="21" spans="1:20" s="78" customFormat="1" ht="31.5">
      <c r="A21" s="145"/>
      <c r="B21" s="145"/>
      <c r="C21" s="73" t="s">
        <v>111</v>
      </c>
      <c r="D21" s="74" t="s">
        <v>110</v>
      </c>
      <c r="E21" s="74" t="s">
        <v>110</v>
      </c>
      <c r="F21" s="74" t="s">
        <v>22</v>
      </c>
      <c r="G21" s="79" t="s">
        <v>110</v>
      </c>
      <c r="H21" s="72">
        <f aca="true" t="shared" si="11" ref="H21:S21">H22+H23+H24+H25</f>
        <v>10623336</v>
      </c>
      <c r="I21" s="72">
        <f t="shared" si="11"/>
        <v>10452588.870000001</v>
      </c>
      <c r="J21" s="71">
        <f t="shared" si="11"/>
        <v>2479567.5</v>
      </c>
      <c r="K21" s="71">
        <f t="shared" si="11"/>
        <v>2303582.23</v>
      </c>
      <c r="L21" s="71">
        <f t="shared" si="11"/>
        <v>4933668.9</v>
      </c>
      <c r="M21" s="71">
        <f t="shared" si="11"/>
        <v>4777670.24</v>
      </c>
      <c r="N21" s="71">
        <f t="shared" si="11"/>
        <v>7581975.050000001</v>
      </c>
      <c r="O21" s="71">
        <f t="shared" si="11"/>
        <v>7363645.04</v>
      </c>
      <c r="P21" s="71">
        <f t="shared" si="11"/>
        <v>10872401.32</v>
      </c>
      <c r="Q21" s="71">
        <f t="shared" si="11"/>
        <v>10816581.860000001</v>
      </c>
      <c r="R21" s="81">
        <f t="shared" si="11"/>
        <v>10540190</v>
      </c>
      <c r="S21" s="72">
        <f t="shared" si="11"/>
        <v>10540190</v>
      </c>
      <c r="T21" s="30"/>
    </row>
    <row r="22" spans="1:20" ht="15.75">
      <c r="A22" s="145"/>
      <c r="B22" s="145"/>
      <c r="C22" s="150" t="s">
        <v>112</v>
      </c>
      <c r="D22" s="155" t="s">
        <v>15</v>
      </c>
      <c r="E22" s="155" t="s">
        <v>16</v>
      </c>
      <c r="F22" s="155" t="s">
        <v>22</v>
      </c>
      <c r="G22" s="34" t="s">
        <v>24</v>
      </c>
      <c r="H22" s="29">
        <v>8759300</v>
      </c>
      <c r="I22" s="28">
        <v>8755929.27</v>
      </c>
      <c r="J22" s="116">
        <v>2237790</v>
      </c>
      <c r="K22" s="116">
        <v>2139502.32</v>
      </c>
      <c r="L22" s="119">
        <v>4400580</v>
      </c>
      <c r="M22" s="119">
        <v>4263149</v>
      </c>
      <c r="N22" s="57">
        <v>6762946.15</v>
      </c>
      <c r="O22" s="57">
        <v>6578247.07</v>
      </c>
      <c r="P22" s="51">
        <v>9482671.3</v>
      </c>
      <c r="Q22" s="57">
        <v>9476107.24</v>
      </c>
      <c r="R22" s="46">
        <v>9083719</v>
      </c>
      <c r="S22" s="28">
        <f>R22</f>
        <v>9083719</v>
      </c>
      <c r="T22" s="30"/>
    </row>
    <row r="23" spans="1:20" ht="15.75" customHeight="1">
      <c r="A23" s="145"/>
      <c r="B23" s="145"/>
      <c r="C23" s="154"/>
      <c r="D23" s="156"/>
      <c r="E23" s="156"/>
      <c r="F23" s="156"/>
      <c r="G23" s="34" t="s">
        <v>26</v>
      </c>
      <c r="H23" s="29">
        <v>96380</v>
      </c>
      <c r="I23" s="28">
        <v>76024</v>
      </c>
      <c r="J23" s="116">
        <v>0</v>
      </c>
      <c r="K23" s="116">
        <v>0</v>
      </c>
      <c r="L23" s="119">
        <v>38440</v>
      </c>
      <c r="M23" s="119">
        <v>37940</v>
      </c>
      <c r="N23" s="57">
        <v>71180</v>
      </c>
      <c r="O23" s="58">
        <v>65016.3</v>
      </c>
      <c r="P23" s="51">
        <v>115600</v>
      </c>
      <c r="Q23" s="51">
        <v>103316.3</v>
      </c>
      <c r="R23" s="46">
        <v>95600</v>
      </c>
      <c r="S23" s="28">
        <f>R23</f>
        <v>95600</v>
      </c>
      <c r="T23" s="30"/>
    </row>
    <row r="24" spans="1:20" ht="15.75">
      <c r="A24" s="145"/>
      <c r="B24" s="145"/>
      <c r="C24" s="154"/>
      <c r="D24" s="156"/>
      <c r="E24" s="156"/>
      <c r="F24" s="156"/>
      <c r="G24" s="34" t="s">
        <v>18</v>
      </c>
      <c r="H24" s="29">
        <v>1766256</v>
      </c>
      <c r="I24" s="28">
        <v>1619384.14</v>
      </c>
      <c r="J24" s="116">
        <v>241377.5</v>
      </c>
      <c r="K24" s="116">
        <v>163907.45</v>
      </c>
      <c r="L24" s="119">
        <v>494048.9</v>
      </c>
      <c r="M24" s="119">
        <v>476237.61</v>
      </c>
      <c r="N24" s="57">
        <v>747048.9</v>
      </c>
      <c r="O24" s="57">
        <v>719869.42</v>
      </c>
      <c r="P24" s="51">
        <v>1273130.02</v>
      </c>
      <c r="Q24" s="57">
        <v>1236475.08</v>
      </c>
      <c r="R24" s="46">
        <v>1359871</v>
      </c>
      <c r="S24" s="28">
        <v>1359871</v>
      </c>
      <c r="T24" s="30"/>
    </row>
    <row r="25" spans="1:20" ht="15.75">
      <c r="A25" s="146"/>
      <c r="B25" s="146"/>
      <c r="C25" s="151"/>
      <c r="D25" s="157"/>
      <c r="E25" s="157"/>
      <c r="F25" s="157"/>
      <c r="G25" s="34" t="s">
        <v>20</v>
      </c>
      <c r="H25" s="29">
        <v>1400</v>
      </c>
      <c r="I25" s="28">
        <v>1251.46</v>
      </c>
      <c r="J25" s="116">
        <v>400</v>
      </c>
      <c r="K25" s="116">
        <v>172.46</v>
      </c>
      <c r="L25" s="119">
        <v>600</v>
      </c>
      <c r="M25" s="119">
        <v>343.63</v>
      </c>
      <c r="N25" s="57">
        <v>800</v>
      </c>
      <c r="O25" s="58">
        <v>512.25</v>
      </c>
      <c r="P25" s="51">
        <v>1000</v>
      </c>
      <c r="Q25" s="51">
        <v>683.24</v>
      </c>
      <c r="R25" s="46">
        <v>1000</v>
      </c>
      <c r="S25" s="28">
        <v>1000</v>
      </c>
      <c r="T25" s="30"/>
    </row>
    <row r="26" spans="1:20" s="49" customFormat="1" ht="15.75" customHeight="1">
      <c r="A26" s="147" t="s">
        <v>114</v>
      </c>
      <c r="B26" s="144" t="s">
        <v>122</v>
      </c>
      <c r="C26" s="30" t="s">
        <v>116</v>
      </c>
      <c r="D26" s="27" t="s">
        <v>110</v>
      </c>
      <c r="E26" s="27" t="s">
        <v>110</v>
      </c>
      <c r="F26" s="27" t="s">
        <v>28</v>
      </c>
      <c r="G26" s="31" t="s">
        <v>110</v>
      </c>
      <c r="H26" s="33">
        <f>H28+H29+H30</f>
        <v>950000</v>
      </c>
      <c r="I26" s="33">
        <f aca="true" t="shared" si="12" ref="I26:Q26">I27</f>
        <v>3261275.66</v>
      </c>
      <c r="J26" s="116">
        <f t="shared" si="12"/>
        <v>101600</v>
      </c>
      <c r="K26" s="116">
        <f t="shared" si="12"/>
        <v>90000</v>
      </c>
      <c r="L26" s="116">
        <f t="shared" si="12"/>
        <v>2700510</v>
      </c>
      <c r="M26" s="116">
        <f t="shared" si="12"/>
        <v>2700510</v>
      </c>
      <c r="N26" s="116">
        <f t="shared" si="12"/>
        <v>3778910</v>
      </c>
      <c r="O26" s="116">
        <f t="shared" si="12"/>
        <v>3775502.4</v>
      </c>
      <c r="P26" s="116">
        <f t="shared" si="12"/>
        <v>3778910</v>
      </c>
      <c r="Q26" s="116">
        <f t="shared" si="12"/>
        <v>3763650.65</v>
      </c>
      <c r="R26" s="52">
        <f>R28+R29+R30</f>
        <v>75000</v>
      </c>
      <c r="S26" s="52">
        <f>S28+S29+S30</f>
        <v>75000</v>
      </c>
      <c r="T26" s="30"/>
    </row>
    <row r="27" spans="1:20" s="78" customFormat="1" ht="15.75">
      <c r="A27" s="148"/>
      <c r="B27" s="145"/>
      <c r="C27" s="73" t="s">
        <v>111</v>
      </c>
      <c r="D27" s="74" t="s">
        <v>110</v>
      </c>
      <c r="E27" s="74" t="s">
        <v>110</v>
      </c>
      <c r="F27" s="74" t="s">
        <v>28</v>
      </c>
      <c r="G27" s="79" t="s">
        <v>110</v>
      </c>
      <c r="H27" s="72">
        <f aca="true" t="shared" si="13" ref="H27:Q27">H28+H29+H30</f>
        <v>950000</v>
      </c>
      <c r="I27" s="72">
        <f t="shared" si="13"/>
        <v>3261275.66</v>
      </c>
      <c r="J27" s="71">
        <f t="shared" si="13"/>
        <v>101600</v>
      </c>
      <c r="K27" s="71">
        <f t="shared" si="13"/>
        <v>90000</v>
      </c>
      <c r="L27" s="71">
        <f t="shared" si="13"/>
        <v>2700510</v>
      </c>
      <c r="M27" s="71">
        <f t="shared" si="13"/>
        <v>2700510</v>
      </c>
      <c r="N27" s="71">
        <f t="shared" si="13"/>
        <v>3778910</v>
      </c>
      <c r="O27" s="71">
        <f t="shared" si="13"/>
        <v>3775502.4</v>
      </c>
      <c r="P27" s="71">
        <f t="shared" si="13"/>
        <v>3778910</v>
      </c>
      <c r="Q27" s="71">
        <f t="shared" si="13"/>
        <v>3763650.65</v>
      </c>
      <c r="R27" s="81">
        <v>75000</v>
      </c>
      <c r="S27" s="72">
        <v>75000</v>
      </c>
      <c r="T27" s="30"/>
    </row>
    <row r="28" spans="1:20" ht="35.25" customHeight="1">
      <c r="A28" s="148"/>
      <c r="B28" s="145"/>
      <c r="C28" s="30" t="s">
        <v>112</v>
      </c>
      <c r="D28" s="27" t="s">
        <v>15</v>
      </c>
      <c r="E28" s="27" t="s">
        <v>110</v>
      </c>
      <c r="F28" s="27" t="s">
        <v>28</v>
      </c>
      <c r="G28" s="31" t="s">
        <v>110</v>
      </c>
      <c r="H28" s="29">
        <f>H33+H36</f>
        <v>375000</v>
      </c>
      <c r="I28" s="29">
        <f>I33+I36</f>
        <v>370843</v>
      </c>
      <c r="J28" s="116">
        <f>J33</f>
        <v>11600</v>
      </c>
      <c r="K28" s="116">
        <f>K33</f>
        <v>0</v>
      </c>
      <c r="L28" s="116">
        <f aca="true" t="shared" si="14" ref="L28:Q28">L33</f>
        <v>11600</v>
      </c>
      <c r="M28" s="116">
        <f t="shared" si="14"/>
        <v>11600</v>
      </c>
      <c r="N28" s="116">
        <f t="shared" si="14"/>
        <v>75000</v>
      </c>
      <c r="O28" s="116">
        <f t="shared" si="14"/>
        <v>71592.4</v>
      </c>
      <c r="P28" s="116">
        <f t="shared" si="14"/>
        <v>75000</v>
      </c>
      <c r="Q28" s="116">
        <f t="shared" si="14"/>
        <v>71592.4</v>
      </c>
      <c r="R28" s="46">
        <v>75000</v>
      </c>
      <c r="S28" s="28">
        <v>75000</v>
      </c>
      <c r="T28" s="30"/>
    </row>
    <row r="29" spans="1:20" ht="46.5" customHeight="1">
      <c r="A29" s="148"/>
      <c r="B29" s="145"/>
      <c r="C29" s="30" t="s">
        <v>113</v>
      </c>
      <c r="D29" s="27" t="s">
        <v>40</v>
      </c>
      <c r="E29" s="27" t="s">
        <v>110</v>
      </c>
      <c r="F29" s="27" t="s">
        <v>28</v>
      </c>
      <c r="G29" s="31" t="s">
        <v>110</v>
      </c>
      <c r="H29" s="29">
        <f>H40</f>
        <v>575000</v>
      </c>
      <c r="I29" s="29">
        <f>I37+I38+I39+I40+I41</f>
        <v>2890432.66</v>
      </c>
      <c r="J29" s="116">
        <f>J40+J42</f>
        <v>90000</v>
      </c>
      <c r="K29" s="116">
        <f>K40+K42</f>
        <v>90000</v>
      </c>
      <c r="L29" s="116">
        <f aca="true" t="shared" si="15" ref="L29:Q29">L40+L42</f>
        <v>2388910</v>
      </c>
      <c r="M29" s="116">
        <f t="shared" si="15"/>
        <v>2388910</v>
      </c>
      <c r="N29" s="116">
        <f t="shared" si="15"/>
        <v>3403910</v>
      </c>
      <c r="O29" s="116">
        <f t="shared" si="15"/>
        <v>3403910</v>
      </c>
      <c r="P29" s="116">
        <f t="shared" si="15"/>
        <v>3403910</v>
      </c>
      <c r="Q29" s="116">
        <f t="shared" si="15"/>
        <v>3392059.13</v>
      </c>
      <c r="R29" s="46">
        <v>0</v>
      </c>
      <c r="S29" s="28">
        <v>0</v>
      </c>
      <c r="T29" s="30"/>
    </row>
    <row r="30" spans="1:20" ht="48" customHeight="1">
      <c r="A30" s="149"/>
      <c r="B30" s="146"/>
      <c r="C30" s="30" t="s">
        <v>132</v>
      </c>
      <c r="D30" s="27" t="s">
        <v>35</v>
      </c>
      <c r="E30" s="27" t="s">
        <v>110</v>
      </c>
      <c r="F30" s="27" t="s">
        <v>30</v>
      </c>
      <c r="G30" s="31" t="s">
        <v>110</v>
      </c>
      <c r="H30" s="29" t="str">
        <f>H43</f>
        <v>0,0</v>
      </c>
      <c r="I30" s="29">
        <f>I43</f>
        <v>0</v>
      </c>
      <c r="J30" s="116">
        <f>J43</f>
        <v>0</v>
      </c>
      <c r="K30" s="116">
        <f>K43</f>
        <v>0</v>
      </c>
      <c r="L30" s="116">
        <f aca="true" t="shared" si="16" ref="L30:Q30">L43</f>
        <v>300000</v>
      </c>
      <c r="M30" s="116">
        <f t="shared" si="16"/>
        <v>300000</v>
      </c>
      <c r="N30" s="116">
        <f t="shared" si="16"/>
        <v>300000</v>
      </c>
      <c r="O30" s="116">
        <f t="shared" si="16"/>
        <v>300000</v>
      </c>
      <c r="P30" s="116">
        <f t="shared" si="16"/>
        <v>300000</v>
      </c>
      <c r="Q30" s="116">
        <f t="shared" si="16"/>
        <v>299999.12</v>
      </c>
      <c r="R30" s="46">
        <v>0</v>
      </c>
      <c r="S30" s="28">
        <v>0</v>
      </c>
      <c r="T30" s="30"/>
    </row>
    <row r="31" spans="1:20" ht="15.75" customHeight="1">
      <c r="A31" s="139" t="s">
        <v>117</v>
      </c>
      <c r="B31" s="144" t="s">
        <v>123</v>
      </c>
      <c r="C31" s="30" t="s">
        <v>119</v>
      </c>
      <c r="D31" s="27" t="s">
        <v>110</v>
      </c>
      <c r="E31" s="27" t="s">
        <v>110</v>
      </c>
      <c r="F31" s="27" t="s">
        <v>30</v>
      </c>
      <c r="G31" s="31" t="s">
        <v>110</v>
      </c>
      <c r="H31" s="29">
        <v>75000</v>
      </c>
      <c r="I31" s="28">
        <v>74990</v>
      </c>
      <c r="J31" s="116">
        <f aca="true" t="shared" si="17" ref="J31:Q32">J32</f>
        <v>11600</v>
      </c>
      <c r="K31" s="116">
        <f t="shared" si="17"/>
        <v>0</v>
      </c>
      <c r="L31" s="116">
        <f t="shared" si="17"/>
        <v>11600</v>
      </c>
      <c r="M31" s="116">
        <f t="shared" si="17"/>
        <v>11600</v>
      </c>
      <c r="N31" s="116">
        <f t="shared" si="17"/>
        <v>75000</v>
      </c>
      <c r="O31" s="116">
        <f t="shared" si="17"/>
        <v>71592.4</v>
      </c>
      <c r="P31" s="116">
        <f t="shared" si="17"/>
        <v>75000</v>
      </c>
      <c r="Q31" s="116">
        <f t="shared" si="17"/>
        <v>71592.4</v>
      </c>
      <c r="R31" s="46">
        <v>75000</v>
      </c>
      <c r="S31" s="28">
        <v>75000</v>
      </c>
      <c r="T31" s="30"/>
    </row>
    <row r="32" spans="1:20" s="78" customFormat="1" ht="15.75">
      <c r="A32" s="143"/>
      <c r="B32" s="145"/>
      <c r="C32" s="73" t="s">
        <v>111</v>
      </c>
      <c r="D32" s="74" t="s">
        <v>110</v>
      </c>
      <c r="E32" s="74" t="s">
        <v>110</v>
      </c>
      <c r="F32" s="74" t="s">
        <v>30</v>
      </c>
      <c r="G32" s="79" t="s">
        <v>110</v>
      </c>
      <c r="H32" s="72">
        <v>75000</v>
      </c>
      <c r="I32" s="72">
        <v>74990</v>
      </c>
      <c r="J32" s="71">
        <f t="shared" si="17"/>
        <v>11600</v>
      </c>
      <c r="K32" s="71">
        <f t="shared" si="17"/>
        <v>0</v>
      </c>
      <c r="L32" s="71">
        <f t="shared" si="17"/>
        <v>11600</v>
      </c>
      <c r="M32" s="71">
        <f t="shared" si="17"/>
        <v>11600</v>
      </c>
      <c r="N32" s="71">
        <f t="shared" si="17"/>
        <v>75000</v>
      </c>
      <c r="O32" s="71">
        <f t="shared" si="17"/>
        <v>71592.4</v>
      </c>
      <c r="P32" s="71">
        <f t="shared" si="17"/>
        <v>75000</v>
      </c>
      <c r="Q32" s="71">
        <f t="shared" si="17"/>
        <v>71592.4</v>
      </c>
      <c r="R32" s="81">
        <v>75000</v>
      </c>
      <c r="S32" s="72">
        <v>75000</v>
      </c>
      <c r="T32" s="30"/>
    </row>
    <row r="33" spans="1:20" ht="40.5" customHeight="1">
      <c r="A33" s="143"/>
      <c r="B33" s="146"/>
      <c r="C33" s="30" t="s">
        <v>112</v>
      </c>
      <c r="D33" s="27" t="s">
        <v>15</v>
      </c>
      <c r="E33" s="27" t="s">
        <v>31</v>
      </c>
      <c r="F33" s="27" t="s">
        <v>30</v>
      </c>
      <c r="G33" s="31" t="s">
        <v>18</v>
      </c>
      <c r="H33" s="29">
        <v>75000</v>
      </c>
      <c r="I33" s="28">
        <v>74990</v>
      </c>
      <c r="J33" s="116">
        <v>11600</v>
      </c>
      <c r="K33" s="116">
        <v>0</v>
      </c>
      <c r="L33" s="121">
        <v>11600</v>
      </c>
      <c r="M33" s="119">
        <v>11600</v>
      </c>
      <c r="N33" s="57">
        <v>75000</v>
      </c>
      <c r="O33" s="58">
        <v>71592.4</v>
      </c>
      <c r="P33" s="51">
        <v>75000</v>
      </c>
      <c r="Q33" s="51">
        <v>71592.4</v>
      </c>
      <c r="R33" s="46">
        <v>75000</v>
      </c>
      <c r="S33" s="28">
        <v>75000</v>
      </c>
      <c r="T33" s="30"/>
    </row>
    <row r="34" spans="1:20" ht="15.75" customHeight="1">
      <c r="A34" s="139" t="s">
        <v>120</v>
      </c>
      <c r="B34" s="139" t="s">
        <v>124</v>
      </c>
      <c r="C34" s="30" t="s">
        <v>119</v>
      </c>
      <c r="D34" s="27" t="s">
        <v>110</v>
      </c>
      <c r="E34" s="27" t="s">
        <v>110</v>
      </c>
      <c r="F34" s="27" t="s">
        <v>33</v>
      </c>
      <c r="G34" s="31" t="s">
        <v>110</v>
      </c>
      <c r="H34" s="29">
        <v>3247932.66</v>
      </c>
      <c r="I34" s="29">
        <v>3186285.66</v>
      </c>
      <c r="J34" s="116">
        <f aca="true" t="shared" si="18" ref="J34:Q34">J35</f>
        <v>90000</v>
      </c>
      <c r="K34" s="116">
        <f t="shared" si="18"/>
        <v>90000</v>
      </c>
      <c r="L34" s="116">
        <f t="shared" si="18"/>
        <v>2688910</v>
      </c>
      <c r="M34" s="116">
        <f t="shared" si="18"/>
        <v>2688910</v>
      </c>
      <c r="N34" s="116">
        <f t="shared" si="18"/>
        <v>3703910</v>
      </c>
      <c r="O34" s="116">
        <f t="shared" si="18"/>
        <v>3703910</v>
      </c>
      <c r="P34" s="116">
        <f t="shared" si="18"/>
        <v>3703910</v>
      </c>
      <c r="Q34" s="116">
        <f t="shared" si="18"/>
        <v>3692058.25</v>
      </c>
      <c r="R34" s="116">
        <f>R35</f>
        <v>369021</v>
      </c>
      <c r="S34" s="116">
        <f>S35</f>
        <v>0</v>
      </c>
      <c r="T34" s="30"/>
    </row>
    <row r="35" spans="1:20" s="78" customFormat="1" ht="15.75">
      <c r="A35" s="139"/>
      <c r="B35" s="139"/>
      <c r="C35" s="73" t="s">
        <v>111</v>
      </c>
      <c r="D35" s="74" t="s">
        <v>110</v>
      </c>
      <c r="E35" s="74" t="s">
        <v>110</v>
      </c>
      <c r="F35" s="74" t="s">
        <v>33</v>
      </c>
      <c r="G35" s="79" t="s">
        <v>110</v>
      </c>
      <c r="H35" s="72">
        <v>3247932.66</v>
      </c>
      <c r="I35" s="72">
        <v>3186285.66</v>
      </c>
      <c r="J35" s="71">
        <f>J40+J42+J43</f>
        <v>90000</v>
      </c>
      <c r="K35" s="71">
        <f>K40+K42+K43</f>
        <v>90000</v>
      </c>
      <c r="L35" s="71">
        <f aca="true" t="shared" si="19" ref="L35:Q35">L40+L42+L43</f>
        <v>2688910</v>
      </c>
      <c r="M35" s="71">
        <f t="shared" si="19"/>
        <v>2688910</v>
      </c>
      <c r="N35" s="71">
        <f t="shared" si="19"/>
        <v>3703910</v>
      </c>
      <c r="O35" s="71">
        <f t="shared" si="19"/>
        <v>3703910</v>
      </c>
      <c r="P35" s="71">
        <f t="shared" si="19"/>
        <v>3703910</v>
      </c>
      <c r="Q35" s="71">
        <f t="shared" si="19"/>
        <v>3692058.25</v>
      </c>
      <c r="R35" s="71">
        <f>R40+R42+R43</f>
        <v>369021</v>
      </c>
      <c r="S35" s="71">
        <f>S40+S42+S43</f>
        <v>0</v>
      </c>
      <c r="T35" s="52"/>
    </row>
    <row r="36" spans="1:20" ht="31.5" hidden="1">
      <c r="A36" s="139"/>
      <c r="B36" s="139"/>
      <c r="C36" s="35" t="s">
        <v>112</v>
      </c>
      <c r="D36" s="27" t="s">
        <v>15</v>
      </c>
      <c r="E36" s="27" t="s">
        <v>125</v>
      </c>
      <c r="F36" s="27" t="s">
        <v>33</v>
      </c>
      <c r="G36" s="31" t="s">
        <v>18</v>
      </c>
      <c r="H36" s="29">
        <v>300000</v>
      </c>
      <c r="I36" s="28">
        <v>295853</v>
      </c>
      <c r="J36" s="116"/>
      <c r="K36" s="116"/>
      <c r="L36" s="119"/>
      <c r="M36" s="119"/>
      <c r="N36" s="57"/>
      <c r="O36" s="57"/>
      <c r="P36" s="57"/>
      <c r="Q36" s="57"/>
      <c r="R36" s="46" t="s">
        <v>110</v>
      </c>
      <c r="S36" s="28" t="s">
        <v>110</v>
      </c>
      <c r="T36" s="30"/>
    </row>
    <row r="37" spans="1:20" ht="15.75" customHeight="1" hidden="1">
      <c r="A37" s="139"/>
      <c r="B37" s="139"/>
      <c r="C37" s="140" t="s">
        <v>126</v>
      </c>
      <c r="D37" s="84" t="s">
        <v>40</v>
      </c>
      <c r="E37" s="84" t="s">
        <v>41</v>
      </c>
      <c r="F37" s="84" t="s">
        <v>33</v>
      </c>
      <c r="G37" s="84" t="s">
        <v>18</v>
      </c>
      <c r="H37" s="29">
        <v>1395432.66</v>
      </c>
      <c r="I37" s="28">
        <v>1395432.66</v>
      </c>
      <c r="J37" s="116"/>
      <c r="K37" s="116"/>
      <c r="L37" s="119"/>
      <c r="M37" s="119"/>
      <c r="N37" s="57"/>
      <c r="O37" s="57"/>
      <c r="P37" s="57"/>
      <c r="Q37" s="57"/>
      <c r="R37" s="46" t="s">
        <v>110</v>
      </c>
      <c r="S37" s="28" t="s">
        <v>110</v>
      </c>
      <c r="T37" s="100"/>
    </row>
    <row r="38" spans="1:20" ht="25.5" customHeight="1" hidden="1">
      <c r="A38" s="139"/>
      <c r="B38" s="139"/>
      <c r="C38" s="141"/>
      <c r="D38" s="84" t="s">
        <v>40</v>
      </c>
      <c r="E38" s="84" t="s">
        <v>41</v>
      </c>
      <c r="F38" s="84" t="s">
        <v>33</v>
      </c>
      <c r="G38" s="84" t="s">
        <v>38</v>
      </c>
      <c r="H38" s="29">
        <v>0</v>
      </c>
      <c r="I38" s="28">
        <v>0</v>
      </c>
      <c r="J38" s="116"/>
      <c r="K38" s="116"/>
      <c r="L38" s="121"/>
      <c r="M38" s="119"/>
      <c r="N38" s="57"/>
      <c r="O38" s="58"/>
      <c r="P38" s="51"/>
      <c r="Q38" s="51"/>
      <c r="R38" s="48" t="s">
        <v>110</v>
      </c>
      <c r="S38" s="48" t="s">
        <v>110</v>
      </c>
      <c r="T38" s="100"/>
    </row>
    <row r="39" spans="1:20" ht="15.75" customHeight="1" hidden="1">
      <c r="A39" s="139"/>
      <c r="B39" s="139"/>
      <c r="C39" s="141"/>
      <c r="D39" s="138" t="s">
        <v>40</v>
      </c>
      <c r="E39" s="138" t="s">
        <v>42</v>
      </c>
      <c r="F39" s="138" t="s">
        <v>33</v>
      </c>
      <c r="G39" s="84" t="s">
        <v>18</v>
      </c>
      <c r="H39" s="29">
        <v>747500</v>
      </c>
      <c r="I39" s="28">
        <v>690000</v>
      </c>
      <c r="J39" s="116"/>
      <c r="K39" s="116"/>
      <c r="L39" s="121"/>
      <c r="M39" s="119"/>
      <c r="N39" s="57"/>
      <c r="O39" s="58"/>
      <c r="P39" s="51"/>
      <c r="Q39" s="51"/>
      <c r="R39" s="46" t="s">
        <v>110</v>
      </c>
      <c r="S39" s="28" t="s">
        <v>110</v>
      </c>
      <c r="T39" s="100"/>
    </row>
    <row r="40" spans="1:20" ht="52.5" customHeight="1">
      <c r="A40" s="139"/>
      <c r="B40" s="139"/>
      <c r="C40" s="141"/>
      <c r="D40" s="138"/>
      <c r="E40" s="138"/>
      <c r="F40" s="138"/>
      <c r="G40" s="84" t="s">
        <v>38</v>
      </c>
      <c r="H40" s="29">
        <v>575000</v>
      </c>
      <c r="I40" s="29">
        <v>575000</v>
      </c>
      <c r="J40" s="116">
        <v>0</v>
      </c>
      <c r="K40" s="116">
        <v>0</v>
      </c>
      <c r="L40" s="119">
        <v>2298910</v>
      </c>
      <c r="M40" s="119">
        <v>2298910</v>
      </c>
      <c r="N40" s="57">
        <v>3313910</v>
      </c>
      <c r="O40" s="57">
        <v>3313910</v>
      </c>
      <c r="P40" s="57">
        <v>3313910</v>
      </c>
      <c r="Q40" s="52">
        <v>3312402.05</v>
      </c>
      <c r="R40" s="47">
        <v>0</v>
      </c>
      <c r="S40" s="33">
        <v>0</v>
      </c>
      <c r="T40" s="100"/>
    </row>
    <row r="41" spans="1:20" ht="15.75" customHeight="1" hidden="1">
      <c r="A41" s="139"/>
      <c r="B41" s="139"/>
      <c r="C41" s="141"/>
      <c r="D41" s="138"/>
      <c r="E41" s="138"/>
      <c r="F41" s="138"/>
      <c r="G41" s="84" t="s">
        <v>127</v>
      </c>
      <c r="H41" s="29">
        <v>230000</v>
      </c>
      <c r="I41" s="29">
        <v>230000</v>
      </c>
      <c r="J41" s="116"/>
      <c r="K41" s="116"/>
      <c r="L41" s="121"/>
      <c r="M41" s="119"/>
      <c r="N41" s="57"/>
      <c r="O41" s="58"/>
      <c r="P41" s="51"/>
      <c r="Q41" s="113"/>
      <c r="R41" s="47" t="s">
        <v>110</v>
      </c>
      <c r="S41" s="33" t="s">
        <v>110</v>
      </c>
      <c r="T41" s="100"/>
    </row>
    <row r="42" spans="1:20" ht="15.75">
      <c r="A42" s="139"/>
      <c r="B42" s="139"/>
      <c r="C42" s="142"/>
      <c r="D42" s="84" t="s">
        <v>40</v>
      </c>
      <c r="E42" s="84" t="s">
        <v>41</v>
      </c>
      <c r="F42" s="84" t="s">
        <v>33</v>
      </c>
      <c r="G42" s="84" t="s">
        <v>38</v>
      </c>
      <c r="H42" s="29"/>
      <c r="I42" s="29"/>
      <c r="J42" s="116">
        <v>90000</v>
      </c>
      <c r="K42" s="116">
        <v>90000</v>
      </c>
      <c r="L42" s="121">
        <v>90000</v>
      </c>
      <c r="M42" s="119">
        <v>90000</v>
      </c>
      <c r="N42" s="57">
        <v>90000</v>
      </c>
      <c r="O42" s="58">
        <v>90000</v>
      </c>
      <c r="P42" s="51">
        <v>90000</v>
      </c>
      <c r="Q42" s="113">
        <v>79657.08</v>
      </c>
      <c r="R42" s="47">
        <v>0</v>
      </c>
      <c r="S42" s="33">
        <v>0</v>
      </c>
      <c r="T42" s="100"/>
    </row>
    <row r="43" spans="1:20" ht="46.5" customHeight="1">
      <c r="A43" s="139"/>
      <c r="B43" s="139"/>
      <c r="C43" s="30" t="s">
        <v>132</v>
      </c>
      <c r="D43" s="32" t="s">
        <v>35</v>
      </c>
      <c r="E43" s="32" t="s">
        <v>36</v>
      </c>
      <c r="F43" s="32" t="s">
        <v>33</v>
      </c>
      <c r="G43" s="32" t="s">
        <v>38</v>
      </c>
      <c r="H43" s="32" t="s">
        <v>133</v>
      </c>
      <c r="I43" s="28">
        <v>0</v>
      </c>
      <c r="J43" s="116">
        <v>0</v>
      </c>
      <c r="K43" s="116">
        <v>0</v>
      </c>
      <c r="L43" s="119">
        <v>300000</v>
      </c>
      <c r="M43" s="119">
        <v>300000</v>
      </c>
      <c r="N43" s="57">
        <v>300000</v>
      </c>
      <c r="O43" s="57">
        <v>300000</v>
      </c>
      <c r="P43" s="50">
        <v>300000</v>
      </c>
      <c r="Q43" s="52">
        <v>299999.12</v>
      </c>
      <c r="R43" s="33">
        <v>369021</v>
      </c>
      <c r="S43" s="33">
        <v>0</v>
      </c>
      <c r="T43" s="30"/>
    </row>
    <row r="44" spans="1:20" ht="15.75">
      <c r="A44" s="36"/>
      <c r="B44" s="37"/>
      <c r="C44" s="38"/>
      <c r="D44" s="39"/>
      <c r="E44" s="39"/>
      <c r="F44" s="39"/>
      <c r="G44" s="40"/>
      <c r="H44" s="41"/>
      <c r="I44" s="41"/>
      <c r="J44" s="42"/>
      <c r="K44" s="41"/>
      <c r="L44" s="41"/>
      <c r="M44" s="41"/>
      <c r="N44" s="41"/>
      <c r="O44" s="41"/>
      <c r="P44" s="42"/>
      <c r="Q44" s="41"/>
      <c r="R44" s="41"/>
      <c r="S44" s="41"/>
      <c r="T44" s="43"/>
    </row>
    <row r="45" spans="1:20" ht="15.75">
      <c r="A45" s="36"/>
      <c r="B45" s="37"/>
      <c r="C45" s="38"/>
      <c r="D45" s="39"/>
      <c r="E45" s="39"/>
      <c r="F45" s="39"/>
      <c r="G45" s="40"/>
      <c r="H45" s="41"/>
      <c r="I45" s="41"/>
      <c r="J45" s="42"/>
      <c r="K45" s="41"/>
      <c r="L45" s="41"/>
      <c r="M45" s="41"/>
      <c r="N45" s="41"/>
      <c r="O45" s="41"/>
      <c r="P45" s="42"/>
      <c r="Q45" s="41"/>
      <c r="R45" s="41"/>
      <c r="S45" s="41"/>
      <c r="T45" s="43"/>
    </row>
    <row r="46" spans="1:20" ht="15.75">
      <c r="A46" s="36"/>
      <c r="B46" s="37"/>
      <c r="C46" s="38"/>
      <c r="D46" s="39"/>
      <c r="E46" s="39"/>
      <c r="F46" s="39"/>
      <c r="G46" s="40"/>
      <c r="H46" s="41"/>
      <c r="I46" s="41"/>
      <c r="J46" s="42"/>
      <c r="K46" s="41"/>
      <c r="L46" s="41"/>
      <c r="M46" s="41"/>
      <c r="N46" s="41"/>
      <c r="O46" s="41"/>
      <c r="P46" s="42"/>
      <c r="Q46" s="41"/>
      <c r="R46" s="41"/>
      <c r="S46" s="41"/>
      <c r="T46" s="43"/>
    </row>
    <row r="47" spans="1:20" ht="15.75">
      <c r="A47" s="36"/>
      <c r="B47" s="37"/>
      <c r="C47" s="38"/>
      <c r="D47" s="39"/>
      <c r="E47" s="39"/>
      <c r="F47" s="39"/>
      <c r="G47" s="40"/>
      <c r="H47" s="41"/>
      <c r="I47" s="41"/>
      <c r="J47" s="42"/>
      <c r="K47" s="41"/>
      <c r="L47" s="41"/>
      <c r="M47" s="41"/>
      <c r="N47" s="41"/>
      <c r="O47" s="41"/>
      <c r="P47" s="42"/>
      <c r="Q47" s="41"/>
      <c r="R47" s="41"/>
      <c r="S47" s="41"/>
      <c r="T47" s="43"/>
    </row>
    <row r="48" spans="1:20" ht="15.75">
      <c r="A48" s="36"/>
      <c r="B48" s="37"/>
      <c r="C48" s="38"/>
      <c r="D48" s="39"/>
      <c r="E48" s="39"/>
      <c r="F48" s="39"/>
      <c r="G48" s="40"/>
      <c r="H48" s="41"/>
      <c r="I48" s="41"/>
      <c r="J48" s="42"/>
      <c r="K48" s="41"/>
      <c r="L48" s="41"/>
      <c r="M48" s="41"/>
      <c r="N48" s="41"/>
      <c r="O48" s="41"/>
      <c r="P48" s="42"/>
      <c r="Q48" s="41"/>
      <c r="R48" s="41"/>
      <c r="S48" s="41"/>
      <c r="T48" s="43"/>
    </row>
    <row r="49" spans="1:20" ht="15.75">
      <c r="A49" s="23"/>
      <c r="B49" s="21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3"/>
      <c r="N49" s="23"/>
      <c r="O49" s="23"/>
      <c r="P49" s="24"/>
      <c r="Q49" s="23"/>
      <c r="R49" s="23"/>
      <c r="S49" s="23"/>
      <c r="T49" s="23"/>
    </row>
    <row r="50" spans="1:20" ht="15.75">
      <c r="A50" s="23"/>
      <c r="B50" s="133" t="s">
        <v>91</v>
      </c>
      <c r="C50" s="133"/>
      <c r="D50" s="133"/>
      <c r="E50" s="20"/>
      <c r="F50" s="19"/>
      <c r="G50" s="20"/>
      <c r="H50" s="19"/>
      <c r="I50" s="19"/>
      <c r="J50" s="44"/>
      <c r="K50" s="19"/>
      <c r="L50" s="19"/>
      <c r="M50" s="19"/>
      <c r="N50" s="134" t="s">
        <v>92</v>
      </c>
      <c r="O50" s="134"/>
      <c r="P50" s="134"/>
      <c r="Q50" s="134"/>
      <c r="R50" s="23"/>
      <c r="S50" s="23"/>
      <c r="T50" s="23"/>
    </row>
  </sheetData>
  <sheetProtection/>
  <mergeCells count="47">
    <mergeCell ref="A1:T1"/>
    <mergeCell ref="H2:M2"/>
    <mergeCell ref="A4:A7"/>
    <mergeCell ref="B4:B7"/>
    <mergeCell ref="C4:C7"/>
    <mergeCell ref="D4:G4"/>
    <mergeCell ref="H4:S4"/>
    <mergeCell ref="T4:T7"/>
    <mergeCell ref="D5:D7"/>
    <mergeCell ref="E5:E7"/>
    <mergeCell ref="B16:B19"/>
    <mergeCell ref="F5:F7"/>
    <mergeCell ref="G5:G7"/>
    <mergeCell ref="H5:I6"/>
    <mergeCell ref="J5:Q5"/>
    <mergeCell ref="R5:S6"/>
    <mergeCell ref="J6:K6"/>
    <mergeCell ref="L6:M6"/>
    <mergeCell ref="N6:O6"/>
    <mergeCell ref="P6:Q6"/>
    <mergeCell ref="C18:C19"/>
    <mergeCell ref="D18:D19"/>
    <mergeCell ref="E18:E19"/>
    <mergeCell ref="F18:F19"/>
    <mergeCell ref="A20:A25"/>
    <mergeCell ref="B20:B25"/>
    <mergeCell ref="C22:C25"/>
    <mergeCell ref="D22:D25"/>
    <mergeCell ref="E22:E25"/>
    <mergeCell ref="F22:F25"/>
    <mergeCell ref="A31:A33"/>
    <mergeCell ref="B31:B33"/>
    <mergeCell ref="B26:B30"/>
    <mergeCell ref="A26:A30"/>
    <mergeCell ref="A34:A43"/>
    <mergeCell ref="A8:A12"/>
    <mergeCell ref="B8:B12"/>
    <mergeCell ref="A13:A15"/>
    <mergeCell ref="B13:B15"/>
    <mergeCell ref="A16:A19"/>
    <mergeCell ref="D39:D41"/>
    <mergeCell ref="E39:E41"/>
    <mergeCell ref="F39:F41"/>
    <mergeCell ref="B50:D50"/>
    <mergeCell ref="N50:Q50"/>
    <mergeCell ref="B34:B43"/>
    <mergeCell ref="C37:C4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6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I21" sqref="I21"/>
    </sheetView>
  </sheetViews>
  <sheetFormatPr defaultColWidth="9.00390625" defaultRowHeight="12.75"/>
  <cols>
    <col min="1" max="1" width="15.125" style="0" customWidth="1"/>
    <col min="2" max="2" width="39.00390625" style="0" customWidth="1"/>
    <col min="3" max="3" width="20.75390625" style="0" customWidth="1"/>
    <col min="4" max="4" width="17.00390625" style="0" bestFit="1" customWidth="1"/>
    <col min="5" max="5" width="19.625" style="0" customWidth="1"/>
    <col min="6" max="8" width="15.875" style="0" bestFit="1" customWidth="1"/>
    <col min="9" max="9" width="16.875" style="0" customWidth="1"/>
    <col min="10" max="11" width="15.875" style="0" bestFit="1" customWidth="1"/>
    <col min="12" max="15" width="17.00390625" style="0" bestFit="1" customWidth="1"/>
  </cols>
  <sheetData>
    <row r="1" spans="1:17" ht="15.75">
      <c r="A1" s="65"/>
      <c r="B1" s="66"/>
      <c r="C1" s="66"/>
      <c r="D1" s="66"/>
      <c r="E1" s="66"/>
      <c r="F1" s="65"/>
      <c r="G1" s="65"/>
      <c r="H1" s="65"/>
      <c r="I1" s="65"/>
      <c r="J1" s="65"/>
      <c r="K1" s="65"/>
      <c r="L1" s="164" t="s">
        <v>134</v>
      </c>
      <c r="M1" s="164"/>
      <c r="N1" s="164"/>
      <c r="O1" s="164"/>
      <c r="P1" s="164"/>
      <c r="Q1" s="66"/>
    </row>
    <row r="2" spans="1:17" ht="15.75">
      <c r="A2" s="65"/>
      <c r="B2" s="66"/>
      <c r="C2" s="66"/>
      <c r="D2" s="66"/>
      <c r="E2" s="66"/>
      <c r="F2" s="65"/>
      <c r="G2" s="65"/>
      <c r="H2" s="65"/>
      <c r="I2" s="65"/>
      <c r="J2" s="65"/>
      <c r="K2" s="65"/>
      <c r="L2" s="164" t="s">
        <v>45</v>
      </c>
      <c r="M2" s="164"/>
      <c r="N2" s="164"/>
      <c r="O2" s="164"/>
      <c r="P2" s="164"/>
      <c r="Q2" s="66"/>
    </row>
    <row r="3" spans="1:17" ht="15.75">
      <c r="A3" s="65"/>
      <c r="B3" s="66"/>
      <c r="C3" s="66"/>
      <c r="D3" s="66"/>
      <c r="E3" s="66"/>
      <c r="F3" s="65"/>
      <c r="G3" s="65"/>
      <c r="H3" s="65"/>
      <c r="I3" s="65"/>
      <c r="J3" s="65"/>
      <c r="K3" s="65"/>
      <c r="L3" s="65"/>
      <c r="M3" s="65"/>
      <c r="N3" s="67"/>
      <c r="O3" s="67"/>
      <c r="P3" s="67"/>
      <c r="Q3" s="66"/>
    </row>
    <row r="4" spans="1:17" ht="15.75">
      <c r="A4" s="65"/>
      <c r="B4" s="66"/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  <c r="N4" s="67"/>
      <c r="O4" s="67"/>
      <c r="P4" s="67"/>
      <c r="Q4" s="66"/>
    </row>
    <row r="5" spans="1:17" ht="15.75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66"/>
    </row>
    <row r="6" spans="1:17" ht="15.75">
      <c r="A6" s="65"/>
      <c r="B6" s="66"/>
      <c r="C6" s="66"/>
      <c r="D6" s="66"/>
      <c r="E6" s="66"/>
      <c r="F6" s="65"/>
      <c r="G6" s="65"/>
      <c r="H6" s="65"/>
      <c r="I6" s="65"/>
      <c r="J6" s="65"/>
      <c r="K6" s="65"/>
      <c r="L6" s="65"/>
      <c r="M6" s="65"/>
      <c r="N6" s="67"/>
      <c r="O6" s="67"/>
      <c r="P6" s="25" t="s">
        <v>98</v>
      </c>
      <c r="Q6" s="66"/>
    </row>
    <row r="7" spans="1:17" ht="15.75">
      <c r="A7" s="139" t="s">
        <v>136</v>
      </c>
      <c r="B7" s="139" t="s">
        <v>137</v>
      </c>
      <c r="C7" s="139" t="s">
        <v>138</v>
      </c>
      <c r="D7" s="139" t="s">
        <v>147</v>
      </c>
      <c r="E7" s="139"/>
      <c r="F7" s="139" t="s">
        <v>130</v>
      </c>
      <c r="G7" s="139"/>
      <c r="H7" s="139"/>
      <c r="I7" s="139"/>
      <c r="J7" s="139"/>
      <c r="K7" s="139"/>
      <c r="L7" s="139"/>
      <c r="M7" s="139"/>
      <c r="N7" s="139" t="s">
        <v>52</v>
      </c>
      <c r="O7" s="139"/>
      <c r="P7" s="139" t="s">
        <v>139</v>
      </c>
      <c r="Q7" s="66"/>
    </row>
    <row r="8" spans="1:17" ht="15.75">
      <c r="A8" s="139"/>
      <c r="B8" s="139"/>
      <c r="C8" s="139"/>
      <c r="D8" s="139"/>
      <c r="E8" s="139"/>
      <c r="F8" s="139" t="s">
        <v>55</v>
      </c>
      <c r="G8" s="139"/>
      <c r="H8" s="139" t="s">
        <v>56</v>
      </c>
      <c r="I8" s="139"/>
      <c r="J8" s="139" t="s">
        <v>57</v>
      </c>
      <c r="K8" s="139"/>
      <c r="L8" s="139" t="s">
        <v>58</v>
      </c>
      <c r="M8" s="139"/>
      <c r="N8" s="139"/>
      <c r="O8" s="139"/>
      <c r="P8" s="139"/>
      <c r="Q8" s="66"/>
    </row>
    <row r="9" spans="1:17" ht="15.75">
      <c r="A9" s="139"/>
      <c r="B9" s="139"/>
      <c r="C9" s="139"/>
      <c r="D9" s="6" t="s">
        <v>61</v>
      </c>
      <c r="E9" s="6" t="s">
        <v>60</v>
      </c>
      <c r="F9" s="6" t="s">
        <v>61</v>
      </c>
      <c r="G9" s="6" t="s">
        <v>60</v>
      </c>
      <c r="H9" s="6" t="s">
        <v>61</v>
      </c>
      <c r="I9" s="6" t="s">
        <v>60</v>
      </c>
      <c r="J9" s="6" t="s">
        <v>61</v>
      </c>
      <c r="K9" s="6" t="s">
        <v>60</v>
      </c>
      <c r="L9" s="6" t="s">
        <v>61</v>
      </c>
      <c r="M9" s="6" t="s">
        <v>60</v>
      </c>
      <c r="N9" s="6" t="s">
        <v>59</v>
      </c>
      <c r="O9" s="6" t="s">
        <v>148</v>
      </c>
      <c r="P9" s="139"/>
      <c r="Q9" s="66"/>
    </row>
    <row r="10" spans="1:17" ht="15.75">
      <c r="A10" s="139" t="s">
        <v>108</v>
      </c>
      <c r="B10" s="139" t="s">
        <v>131</v>
      </c>
      <c r="C10" s="16" t="s">
        <v>140</v>
      </c>
      <c r="D10" s="29">
        <f>D15</f>
        <v>15600430.97</v>
      </c>
      <c r="E10" s="29">
        <f>E15</f>
        <v>17645262.080000002</v>
      </c>
      <c r="F10" s="126">
        <f>F12+F13+F14+F15+F16</f>
        <v>3016350</v>
      </c>
      <c r="G10" s="126">
        <f>G12+G13+G14+G15+G16</f>
        <v>2790352.22</v>
      </c>
      <c r="H10" s="126">
        <f aca="true" t="shared" si="0" ref="H10:M10">H12+H13+H14+H15+H16</f>
        <v>8855510.9</v>
      </c>
      <c r="I10" s="126">
        <f t="shared" si="0"/>
        <v>8647092.99</v>
      </c>
      <c r="J10" s="126">
        <f t="shared" si="0"/>
        <v>13669800.55</v>
      </c>
      <c r="K10" s="126">
        <f t="shared" si="0"/>
        <v>13221365.94</v>
      </c>
      <c r="L10" s="126">
        <f t="shared" si="0"/>
        <v>18845581.32</v>
      </c>
      <c r="M10" s="126">
        <f t="shared" si="0"/>
        <v>18600011.93</v>
      </c>
      <c r="N10" s="29">
        <f>N15</f>
        <v>15191860</v>
      </c>
      <c r="O10" s="29">
        <f>O15</f>
        <v>15191860</v>
      </c>
      <c r="P10" s="16"/>
      <c r="Q10" s="66"/>
    </row>
    <row r="11" spans="1:17" ht="15.75">
      <c r="A11" s="139"/>
      <c r="B11" s="139"/>
      <c r="C11" s="16" t="s">
        <v>141</v>
      </c>
      <c r="D11" s="6" t="s">
        <v>110</v>
      </c>
      <c r="E11" s="6" t="s">
        <v>110</v>
      </c>
      <c r="F11" s="100"/>
      <c r="G11" s="100"/>
      <c r="H11" s="100"/>
      <c r="I11" s="100"/>
      <c r="J11" s="100"/>
      <c r="K11" s="100"/>
      <c r="L11" s="100"/>
      <c r="M11" s="100"/>
      <c r="N11" s="6"/>
      <c r="O11" s="6"/>
      <c r="P11" s="16"/>
      <c r="Q11" s="66"/>
    </row>
    <row r="12" spans="1:17" ht="31.5">
      <c r="A12" s="139"/>
      <c r="B12" s="139"/>
      <c r="C12" s="16" t="s">
        <v>142</v>
      </c>
      <c r="D12" s="28">
        <v>0</v>
      </c>
      <c r="E12" s="28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28">
        <v>0</v>
      </c>
      <c r="O12" s="28">
        <v>0</v>
      </c>
      <c r="P12" s="68"/>
      <c r="Q12" s="66"/>
    </row>
    <row r="13" spans="1:17" ht="15.75">
      <c r="A13" s="139"/>
      <c r="B13" s="139"/>
      <c r="C13" s="16" t="s">
        <v>143</v>
      </c>
      <c r="D13" s="28">
        <v>0</v>
      </c>
      <c r="E13" s="28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28">
        <v>0</v>
      </c>
      <c r="O13" s="28">
        <v>0</v>
      </c>
      <c r="P13" s="69"/>
      <c r="Q13" s="66"/>
    </row>
    <row r="14" spans="1:17" ht="31.5">
      <c r="A14" s="139"/>
      <c r="B14" s="139"/>
      <c r="C14" s="16" t="s">
        <v>144</v>
      </c>
      <c r="D14" s="28">
        <v>0</v>
      </c>
      <c r="E14" s="28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28">
        <v>0</v>
      </c>
      <c r="O14" s="28">
        <v>0</v>
      </c>
      <c r="P14" s="69"/>
      <c r="Q14" s="66"/>
    </row>
    <row r="15" spans="1:17" ht="15.75">
      <c r="A15" s="139"/>
      <c r="B15" s="139"/>
      <c r="C15" s="16" t="s">
        <v>145</v>
      </c>
      <c r="D15" s="28">
        <f>D17+D24</f>
        <v>15600430.97</v>
      </c>
      <c r="E15" s="28">
        <f>E17+E24</f>
        <v>17645262.080000002</v>
      </c>
      <c r="F15" s="126">
        <f aca="true" t="shared" si="1" ref="F15:M15">F22+F29</f>
        <v>3016350</v>
      </c>
      <c r="G15" s="126">
        <f t="shared" si="1"/>
        <v>2790352.22</v>
      </c>
      <c r="H15" s="126">
        <f t="shared" si="1"/>
        <v>8855510.9</v>
      </c>
      <c r="I15" s="126">
        <f t="shared" si="1"/>
        <v>8647092.99</v>
      </c>
      <c r="J15" s="126">
        <f t="shared" si="1"/>
        <v>13669800.55</v>
      </c>
      <c r="K15" s="126">
        <f t="shared" si="1"/>
        <v>13221365.94</v>
      </c>
      <c r="L15" s="126">
        <f t="shared" si="1"/>
        <v>18845581.32</v>
      </c>
      <c r="M15" s="126">
        <f t="shared" si="1"/>
        <v>18600011.93</v>
      </c>
      <c r="N15" s="28">
        <f>N17+N24</f>
        <v>15191860</v>
      </c>
      <c r="O15" s="28">
        <f>O17+O24</f>
        <v>15191860</v>
      </c>
      <c r="P15" s="69"/>
      <c r="Q15" s="66"/>
    </row>
    <row r="16" spans="1:17" ht="15.75">
      <c r="A16" s="139"/>
      <c r="B16" s="139"/>
      <c r="C16" s="16" t="s">
        <v>146</v>
      </c>
      <c r="D16" s="28">
        <v>0</v>
      </c>
      <c r="E16" s="28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28">
        <v>0</v>
      </c>
      <c r="O16" s="28">
        <v>0</v>
      </c>
      <c r="P16" s="69"/>
      <c r="Q16" s="66"/>
    </row>
    <row r="17" spans="1:17" ht="15.75">
      <c r="A17" s="139" t="s">
        <v>114</v>
      </c>
      <c r="B17" s="144" t="s">
        <v>115</v>
      </c>
      <c r="C17" s="16" t="s">
        <v>140</v>
      </c>
      <c r="D17" s="57">
        <f>D22</f>
        <v>14650430.97</v>
      </c>
      <c r="E17" s="57">
        <f>E22</f>
        <v>14383986.420000002</v>
      </c>
      <c r="F17" s="125">
        <f>F19+F20+F21+F22</f>
        <v>2914750</v>
      </c>
      <c r="G17" s="125">
        <f>G19+G20+G21+G22</f>
        <v>2700352.22</v>
      </c>
      <c r="H17" s="125">
        <f aca="true" t="shared" si="2" ref="H17:M17">H19+H20+H21+H22</f>
        <v>6155000.9</v>
      </c>
      <c r="I17" s="125">
        <f t="shared" si="2"/>
        <v>5946582.99</v>
      </c>
      <c r="J17" s="125">
        <f t="shared" si="2"/>
        <v>9890890.55</v>
      </c>
      <c r="K17" s="125">
        <f t="shared" si="2"/>
        <v>9445863.54</v>
      </c>
      <c r="L17" s="125">
        <f t="shared" si="2"/>
        <v>15066671.32</v>
      </c>
      <c r="M17" s="125">
        <f t="shared" si="2"/>
        <v>14836361.28</v>
      </c>
      <c r="N17" s="57">
        <f>N22</f>
        <v>15116860</v>
      </c>
      <c r="O17" s="57">
        <f>O22</f>
        <v>15116860</v>
      </c>
      <c r="P17" s="69"/>
      <c r="Q17" s="66"/>
    </row>
    <row r="18" spans="1:17" ht="15.75">
      <c r="A18" s="139"/>
      <c r="B18" s="145"/>
      <c r="C18" s="16" t="s">
        <v>141</v>
      </c>
      <c r="D18" s="6" t="s">
        <v>110</v>
      </c>
      <c r="E18" s="6" t="s">
        <v>110</v>
      </c>
      <c r="F18" s="33"/>
      <c r="G18" s="33"/>
      <c r="H18" s="33"/>
      <c r="I18" s="33"/>
      <c r="J18" s="33"/>
      <c r="K18" s="33"/>
      <c r="L18" s="33"/>
      <c r="M18" s="33"/>
      <c r="N18" s="28"/>
      <c r="O18" s="28"/>
      <c r="P18" s="69"/>
      <c r="Q18" s="66"/>
    </row>
    <row r="19" spans="1:17" ht="31.5">
      <c r="A19" s="139"/>
      <c r="B19" s="145"/>
      <c r="C19" s="16" t="s">
        <v>142</v>
      </c>
      <c r="D19" s="6" t="s">
        <v>110</v>
      </c>
      <c r="E19" s="6" t="s">
        <v>110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28">
        <v>0</v>
      </c>
      <c r="O19" s="28">
        <v>0</v>
      </c>
      <c r="P19" s="69"/>
      <c r="Q19" s="66"/>
    </row>
    <row r="20" spans="1:17" ht="15.75">
      <c r="A20" s="139"/>
      <c r="B20" s="145"/>
      <c r="C20" s="16" t="s">
        <v>143</v>
      </c>
      <c r="D20" s="6" t="s">
        <v>110</v>
      </c>
      <c r="E20" s="6" t="s">
        <v>110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28">
        <v>0</v>
      </c>
      <c r="O20" s="28">
        <v>0</v>
      </c>
      <c r="P20" s="69"/>
      <c r="Q20" s="66"/>
    </row>
    <row r="21" spans="1:17" ht="31.5">
      <c r="A21" s="139"/>
      <c r="B21" s="145"/>
      <c r="C21" s="16" t="s">
        <v>144</v>
      </c>
      <c r="D21" s="6" t="s">
        <v>110</v>
      </c>
      <c r="E21" s="6" t="s">
        <v>110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28">
        <v>0</v>
      </c>
      <c r="O21" s="28">
        <v>0</v>
      </c>
      <c r="P21" s="69"/>
      <c r="Q21" s="66"/>
    </row>
    <row r="22" spans="1:17" ht="15.75">
      <c r="A22" s="139"/>
      <c r="B22" s="145"/>
      <c r="C22" s="16" t="s">
        <v>145</v>
      </c>
      <c r="D22" s="52">
        <f>'Средства по кодам I-IV квартал'!H13</f>
        <v>14650430.97</v>
      </c>
      <c r="E22" s="52">
        <f>'Средства по кодам I-IV квартал'!I13</f>
        <v>14383986.420000002</v>
      </c>
      <c r="F22" s="125">
        <f>'Расходы I квартал'!G10</f>
        <v>2914750</v>
      </c>
      <c r="G22" s="125">
        <f>'Расходы I квартал'!H10</f>
        <v>2700352.22</v>
      </c>
      <c r="H22" s="125">
        <f>'Расходы I-II квартал'!K10+'Расходы I-II квартал'!L10</f>
        <v>6155000.9</v>
      </c>
      <c r="I22" s="125">
        <f>'Расходы I-II квартал'!N10</f>
        <v>5946582.99</v>
      </c>
      <c r="J22" s="125">
        <f>'Расходы I-III квартал'!K10+'Расходы I-III квартал'!L10+'Расходы I-III квартал'!N10</f>
        <v>9890890.55</v>
      </c>
      <c r="K22" s="125">
        <f>'Расходы I-III квартал'!Q10</f>
        <v>9445863.54</v>
      </c>
      <c r="L22" s="125">
        <f>'Расходы I-IV квартал'!J10</f>
        <v>15066671.32</v>
      </c>
      <c r="M22" s="125">
        <f>'Расходы I-IV квартал'!R10</f>
        <v>14836361.28</v>
      </c>
      <c r="N22" s="52">
        <f>'Средства по кодам I-IV квартал'!R13</f>
        <v>15116860</v>
      </c>
      <c r="O22" s="52">
        <f>'Средства по кодам I-IV квартал'!S13</f>
        <v>15116860</v>
      </c>
      <c r="P22" s="69"/>
      <c r="Q22" s="66"/>
    </row>
    <row r="23" spans="1:17" ht="15.75">
      <c r="A23" s="139"/>
      <c r="B23" s="146"/>
      <c r="C23" s="16" t="s">
        <v>146</v>
      </c>
      <c r="D23" s="6" t="s">
        <v>110</v>
      </c>
      <c r="E23" s="6" t="s">
        <v>110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28">
        <v>0</v>
      </c>
      <c r="O23" s="28">
        <v>0</v>
      </c>
      <c r="P23" s="69"/>
      <c r="Q23" s="66"/>
    </row>
    <row r="24" spans="1:17" ht="15.75">
      <c r="A24" s="139" t="s">
        <v>114</v>
      </c>
      <c r="B24" s="144" t="s">
        <v>122</v>
      </c>
      <c r="C24" s="16" t="s">
        <v>140</v>
      </c>
      <c r="D24" s="28">
        <f>D29</f>
        <v>950000</v>
      </c>
      <c r="E24" s="28">
        <f>E29</f>
        <v>3261275.66</v>
      </c>
      <c r="F24" s="126">
        <f>F26+F27+F28+F29+F30</f>
        <v>101600</v>
      </c>
      <c r="G24" s="126">
        <f>G26+G27+G28+G29+G30</f>
        <v>90000</v>
      </c>
      <c r="H24" s="126">
        <f aca="true" t="shared" si="3" ref="H24:M24">H26+H27+H28+H29+H30</f>
        <v>2700510</v>
      </c>
      <c r="I24" s="126">
        <f t="shared" si="3"/>
        <v>2700510</v>
      </c>
      <c r="J24" s="126">
        <f t="shared" si="3"/>
        <v>3778910</v>
      </c>
      <c r="K24" s="126">
        <f t="shared" si="3"/>
        <v>3775502.4</v>
      </c>
      <c r="L24" s="126">
        <f t="shared" si="3"/>
        <v>3778910</v>
      </c>
      <c r="M24" s="126">
        <f t="shared" si="3"/>
        <v>3763650.65</v>
      </c>
      <c r="N24" s="28">
        <f>N29</f>
        <v>75000</v>
      </c>
      <c r="O24" s="28">
        <f>O29</f>
        <v>75000</v>
      </c>
      <c r="P24" s="69"/>
      <c r="Q24" s="66"/>
    </row>
    <row r="25" spans="1:17" ht="15.75">
      <c r="A25" s="139"/>
      <c r="B25" s="145"/>
      <c r="C25" s="16" t="s">
        <v>141</v>
      </c>
      <c r="D25" s="6" t="s">
        <v>110</v>
      </c>
      <c r="E25" s="6" t="s">
        <v>110</v>
      </c>
      <c r="F25" s="33"/>
      <c r="G25" s="33"/>
      <c r="H25" s="33"/>
      <c r="I25" s="33"/>
      <c r="J25" s="33"/>
      <c r="K25" s="33"/>
      <c r="L25" s="33"/>
      <c r="M25" s="33"/>
      <c r="N25" s="28"/>
      <c r="O25" s="28"/>
      <c r="P25" s="69"/>
      <c r="Q25" s="66"/>
    </row>
    <row r="26" spans="1:17" ht="31.5">
      <c r="A26" s="139"/>
      <c r="B26" s="145"/>
      <c r="C26" s="16" t="s">
        <v>142</v>
      </c>
      <c r="D26" s="6" t="s">
        <v>110</v>
      </c>
      <c r="E26" s="6" t="s">
        <v>110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28">
        <v>0</v>
      </c>
      <c r="O26" s="28">
        <v>0</v>
      </c>
      <c r="P26" s="69"/>
      <c r="Q26" s="66"/>
    </row>
    <row r="27" spans="1:17" ht="15.75">
      <c r="A27" s="139"/>
      <c r="B27" s="145"/>
      <c r="C27" s="16" t="s">
        <v>143</v>
      </c>
      <c r="D27" s="6" t="s">
        <v>110</v>
      </c>
      <c r="E27" s="6" t="s">
        <v>110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28">
        <v>0</v>
      </c>
      <c r="O27" s="28">
        <v>0</v>
      </c>
      <c r="P27" s="69"/>
      <c r="Q27" s="66"/>
    </row>
    <row r="28" spans="1:17" ht="31.5">
      <c r="A28" s="139"/>
      <c r="B28" s="145"/>
      <c r="C28" s="16" t="s">
        <v>144</v>
      </c>
      <c r="D28" s="6" t="s">
        <v>110</v>
      </c>
      <c r="E28" s="6" t="s">
        <v>110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28">
        <v>0</v>
      </c>
      <c r="O28" s="28">
        <v>0</v>
      </c>
      <c r="P28" s="69"/>
      <c r="Q28" s="66"/>
    </row>
    <row r="29" spans="1:17" ht="15.75">
      <c r="A29" s="139"/>
      <c r="B29" s="145"/>
      <c r="C29" s="16" t="s">
        <v>145</v>
      </c>
      <c r="D29" s="33">
        <f>'Средства по кодам I-IV квартал'!H26</f>
        <v>950000</v>
      </c>
      <c r="E29" s="33">
        <f>'Средства по кодам I-IV квартал'!I26</f>
        <v>3261275.66</v>
      </c>
      <c r="F29" s="125">
        <f>'Расходы I квартал'!G21</f>
        <v>101600</v>
      </c>
      <c r="G29" s="125">
        <f>'Расходы I квартал'!H21</f>
        <v>90000</v>
      </c>
      <c r="H29" s="125">
        <f>'Расходы I-II квартал'!K21+'Расходы I-II квартал'!L21</f>
        <v>2700510</v>
      </c>
      <c r="I29" s="125">
        <f>'Расходы I-II квартал'!N21</f>
        <v>2700510</v>
      </c>
      <c r="J29" s="125">
        <f>'Расходы I-III квартал'!K21+'Расходы I-III квартал'!L21+'Расходы I-III квартал'!N21</f>
        <v>3778910</v>
      </c>
      <c r="K29" s="125">
        <f>'Расходы I-III квартал'!Q21</f>
        <v>3775502.4</v>
      </c>
      <c r="L29" s="125">
        <f>'Расходы I-IV квартал'!J20</f>
        <v>3778910</v>
      </c>
      <c r="M29" s="125">
        <f>'Расходы I-IV квартал'!R20</f>
        <v>3763650.65</v>
      </c>
      <c r="N29" s="47">
        <v>75000</v>
      </c>
      <c r="O29" s="33">
        <v>75000</v>
      </c>
      <c r="P29" s="69"/>
      <c r="Q29" s="66"/>
    </row>
    <row r="30" spans="1:17" ht="15.75">
      <c r="A30" s="139"/>
      <c r="B30" s="146"/>
      <c r="C30" s="16" t="s">
        <v>146</v>
      </c>
      <c r="D30" s="6" t="s">
        <v>110</v>
      </c>
      <c r="E30" s="6" t="s">
        <v>110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28">
        <v>0</v>
      </c>
      <c r="O30" s="28">
        <v>0</v>
      </c>
      <c r="P30" s="69"/>
      <c r="Q30" s="66"/>
    </row>
    <row r="31" spans="1:17" ht="15.75">
      <c r="A31" s="65"/>
      <c r="B31" s="66"/>
      <c r="C31" s="66"/>
      <c r="D31" s="70"/>
      <c r="E31" s="70"/>
      <c r="F31" s="36"/>
      <c r="G31" s="36"/>
      <c r="H31" s="36"/>
      <c r="I31" s="36"/>
      <c r="J31" s="36"/>
      <c r="K31" s="36"/>
      <c r="L31" s="36"/>
      <c r="M31" s="36"/>
      <c r="N31" s="70"/>
      <c r="O31" s="70"/>
      <c r="P31" s="70"/>
      <c r="Q31" s="66"/>
    </row>
    <row r="32" spans="1:17" ht="15.75">
      <c r="A32" s="65"/>
      <c r="B32" s="133" t="s">
        <v>91</v>
      </c>
      <c r="C32" s="133"/>
      <c r="D32" s="133"/>
      <c r="E32" s="20"/>
      <c r="F32" s="19"/>
      <c r="G32" s="20"/>
      <c r="H32" s="19"/>
      <c r="I32" s="19"/>
      <c r="J32" s="19"/>
      <c r="K32" s="19"/>
      <c r="L32" s="19"/>
      <c r="M32" s="19"/>
      <c r="N32" s="134" t="s">
        <v>92</v>
      </c>
      <c r="O32" s="134"/>
      <c r="P32" s="134"/>
      <c r="Q32" s="134"/>
    </row>
    <row r="33" spans="1:17" ht="15.75">
      <c r="A33" s="66"/>
      <c r="B33" s="66"/>
      <c r="C33" s="66"/>
      <c r="D33" s="70"/>
      <c r="E33" s="70"/>
      <c r="F33" s="36"/>
      <c r="G33" s="36"/>
      <c r="H33" s="36"/>
      <c r="I33" s="36"/>
      <c r="J33" s="36"/>
      <c r="K33" s="36"/>
      <c r="L33" s="65"/>
      <c r="M33" s="65"/>
      <c r="N33" s="66"/>
      <c r="O33" s="66"/>
      <c r="P33" s="66"/>
      <c r="Q33" s="66"/>
    </row>
  </sheetData>
  <sheetProtection/>
  <mergeCells count="22">
    <mergeCell ref="L1:P1"/>
    <mergeCell ref="L2:P2"/>
    <mergeCell ref="A5:P5"/>
    <mergeCell ref="A7:A9"/>
    <mergeCell ref="B7:B9"/>
    <mergeCell ref="C7:C9"/>
    <mergeCell ref="D7:E8"/>
    <mergeCell ref="F7:M7"/>
    <mergeCell ref="N7:O8"/>
    <mergeCell ref="P7:P9"/>
    <mergeCell ref="F8:G8"/>
    <mergeCell ref="H8:I8"/>
    <mergeCell ref="J8:K8"/>
    <mergeCell ref="L8:M8"/>
    <mergeCell ref="A10:A16"/>
    <mergeCell ref="B10:B16"/>
    <mergeCell ref="A17:A23"/>
    <mergeCell ref="B17:B23"/>
    <mergeCell ref="A24:A30"/>
    <mergeCell ref="B24:B30"/>
    <mergeCell ref="B32:D32"/>
    <mergeCell ref="N32:Q3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PageLayoutView="0" workbookViewId="0" topLeftCell="A1">
      <pane ySplit="8" topLeftCell="A21" activePane="bottomLeft" state="frozen"/>
      <selection pane="topLeft" activeCell="A1" sqref="A1"/>
      <selection pane="bottomLeft" activeCell="B25" sqref="B25"/>
    </sheetView>
  </sheetViews>
  <sheetFormatPr defaultColWidth="9.00390625" defaultRowHeight="12.75" outlineLevelRow="6"/>
  <cols>
    <col min="1" max="1" width="43.625" style="86" customWidth="1"/>
    <col min="2" max="2" width="10.875" style="86" customWidth="1"/>
    <col min="3" max="3" width="11.00390625" style="86" customWidth="1"/>
    <col min="4" max="4" width="12.00390625" style="86" customWidth="1"/>
    <col min="5" max="5" width="10.875" style="86" customWidth="1"/>
    <col min="6" max="6" width="12.125" style="86" customWidth="1"/>
    <col min="7" max="8" width="12.75390625" style="86" customWidth="1"/>
    <col min="9" max="9" width="9.125" style="86" hidden="1" customWidth="1"/>
    <col min="10" max="16384" width="9.125" style="86" customWidth="1"/>
  </cols>
  <sheetData>
    <row r="1" spans="1:9" ht="15" customHeight="1">
      <c r="A1" s="171"/>
      <c r="B1" s="172"/>
      <c r="C1" s="172"/>
      <c r="D1" s="172"/>
      <c r="E1" s="172"/>
      <c r="F1" s="172"/>
      <c r="G1" s="85"/>
      <c r="H1" s="85"/>
      <c r="I1" s="85"/>
    </row>
    <row r="2" spans="1:9" ht="15" customHeight="1">
      <c r="A2" s="173" t="s">
        <v>0</v>
      </c>
      <c r="B2" s="171"/>
      <c r="C2" s="171"/>
      <c r="D2" s="171"/>
      <c r="E2" s="171"/>
      <c r="F2" s="171"/>
      <c r="G2" s="85"/>
      <c r="H2" s="85"/>
      <c r="I2" s="85"/>
    </row>
    <row r="3" spans="1:9" ht="18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</row>
    <row r="4" spans="1:9" ht="15.75" customHeight="1">
      <c r="A4" s="176" t="s">
        <v>2</v>
      </c>
      <c r="B4" s="177"/>
      <c r="C4" s="177"/>
      <c r="D4" s="177"/>
      <c r="E4" s="177"/>
      <c r="F4" s="177"/>
      <c r="G4" s="177"/>
      <c r="H4" s="177"/>
      <c r="I4" s="177"/>
    </row>
    <row r="5" spans="1:9" ht="15.75" customHeight="1">
      <c r="A5" s="87"/>
      <c r="B5" s="87"/>
      <c r="C5" s="87"/>
      <c r="D5" s="87"/>
      <c r="E5" s="87"/>
      <c r="F5" s="87"/>
      <c r="G5" s="87"/>
      <c r="H5" s="87"/>
      <c r="I5" s="87"/>
    </row>
    <row r="6" spans="1:9" ht="12.75" customHeight="1">
      <c r="A6" s="169" t="s">
        <v>3</v>
      </c>
      <c r="B6" s="178" t="s">
        <v>150</v>
      </c>
      <c r="C6" s="179"/>
      <c r="D6" s="179"/>
      <c r="E6" s="179"/>
      <c r="F6" s="179"/>
      <c r="G6" s="169" t="s">
        <v>97</v>
      </c>
      <c r="H6" s="169" t="s">
        <v>5</v>
      </c>
      <c r="I6" s="169" t="s">
        <v>4</v>
      </c>
    </row>
    <row r="7" spans="1:9" ht="26.25" customHeight="1">
      <c r="A7" s="170"/>
      <c r="B7" s="169" t="s">
        <v>153</v>
      </c>
      <c r="C7" s="169" t="s">
        <v>154</v>
      </c>
      <c r="D7" s="169" t="s">
        <v>155</v>
      </c>
      <c r="E7" s="169" t="s">
        <v>156</v>
      </c>
      <c r="F7" s="169" t="s">
        <v>157</v>
      </c>
      <c r="G7" s="170"/>
      <c r="H7" s="170"/>
      <c r="I7" s="170"/>
    </row>
    <row r="8" spans="1:9" ht="15" customHeight="1">
      <c r="A8" s="170"/>
      <c r="B8" s="170"/>
      <c r="C8" s="170"/>
      <c r="D8" s="170"/>
      <c r="E8" s="170"/>
      <c r="F8" s="170"/>
      <c r="G8" s="170"/>
      <c r="H8" s="170"/>
      <c r="I8" s="88"/>
    </row>
    <row r="9" spans="1:9" ht="60" customHeight="1">
      <c r="A9" s="122" t="s">
        <v>6</v>
      </c>
      <c r="B9" s="123" t="s">
        <v>7</v>
      </c>
      <c r="C9" s="123" t="s">
        <v>8</v>
      </c>
      <c r="D9" s="123" t="s">
        <v>9</v>
      </c>
      <c r="E9" s="123" t="s">
        <v>7</v>
      </c>
      <c r="F9" s="123" t="s">
        <v>7</v>
      </c>
      <c r="G9" s="124">
        <v>3016350</v>
      </c>
      <c r="H9" s="124">
        <v>2790352.22</v>
      </c>
      <c r="I9" s="91">
        <v>2790352.22</v>
      </c>
    </row>
    <row r="10" spans="1:9" ht="60" customHeight="1" outlineLevel="1">
      <c r="A10" s="94" t="s">
        <v>10</v>
      </c>
      <c r="B10" s="95" t="s">
        <v>7</v>
      </c>
      <c r="C10" s="95" t="s">
        <v>8</v>
      </c>
      <c r="D10" s="95" t="s">
        <v>11</v>
      </c>
      <c r="E10" s="95" t="s">
        <v>7</v>
      </c>
      <c r="F10" s="95" t="s">
        <v>7</v>
      </c>
      <c r="G10" s="96">
        <v>2914750</v>
      </c>
      <c r="H10" s="96">
        <v>2700352.22</v>
      </c>
      <c r="I10" s="91">
        <v>2700352.22</v>
      </c>
    </row>
    <row r="11" spans="1:9" ht="75" customHeight="1" outlineLevel="2">
      <c r="A11" s="101" t="s">
        <v>12</v>
      </c>
      <c r="B11" s="102" t="s">
        <v>7</v>
      </c>
      <c r="C11" s="102" t="s">
        <v>8</v>
      </c>
      <c r="D11" s="102" t="s">
        <v>13</v>
      </c>
      <c r="E11" s="102" t="s">
        <v>7</v>
      </c>
      <c r="F11" s="102" t="s">
        <v>7</v>
      </c>
      <c r="G11" s="103">
        <v>435182.5</v>
      </c>
      <c r="H11" s="103">
        <v>396769.99</v>
      </c>
      <c r="I11" s="91">
        <v>396769.99</v>
      </c>
    </row>
    <row r="12" spans="1:9" ht="45" customHeight="1" outlineLevel="3">
      <c r="A12" s="104" t="s">
        <v>14</v>
      </c>
      <c r="B12" s="105" t="s">
        <v>15</v>
      </c>
      <c r="C12" s="105" t="s">
        <v>8</v>
      </c>
      <c r="D12" s="105" t="s">
        <v>13</v>
      </c>
      <c r="E12" s="105" t="s">
        <v>7</v>
      </c>
      <c r="F12" s="105" t="s">
        <v>7</v>
      </c>
      <c r="G12" s="106">
        <v>435182.5</v>
      </c>
      <c r="H12" s="106">
        <v>396769.99</v>
      </c>
      <c r="I12" s="91">
        <v>396769.99</v>
      </c>
    </row>
    <row r="13" spans="1:9" ht="45" customHeight="1" outlineLevel="6">
      <c r="A13" s="89" t="s">
        <v>17</v>
      </c>
      <c r="B13" s="90" t="s">
        <v>15</v>
      </c>
      <c r="C13" s="90" t="s">
        <v>16</v>
      </c>
      <c r="D13" s="90" t="s">
        <v>13</v>
      </c>
      <c r="E13" s="90" t="s">
        <v>18</v>
      </c>
      <c r="F13" s="90" t="s">
        <v>7</v>
      </c>
      <c r="G13" s="91">
        <v>434782.5</v>
      </c>
      <c r="H13" s="91">
        <v>396769.99</v>
      </c>
      <c r="I13" s="91">
        <v>396769.99</v>
      </c>
    </row>
    <row r="14" spans="1:9" ht="15" customHeight="1" outlineLevel="6">
      <c r="A14" s="89" t="s">
        <v>19</v>
      </c>
      <c r="B14" s="90" t="s">
        <v>15</v>
      </c>
      <c r="C14" s="90" t="s">
        <v>16</v>
      </c>
      <c r="D14" s="90" t="s">
        <v>13</v>
      </c>
      <c r="E14" s="90" t="s">
        <v>20</v>
      </c>
      <c r="F14" s="90" t="s">
        <v>7</v>
      </c>
      <c r="G14" s="91">
        <v>400</v>
      </c>
      <c r="H14" s="91">
        <v>0</v>
      </c>
      <c r="I14" s="91">
        <v>0</v>
      </c>
    </row>
    <row r="15" spans="1:9" ht="60" customHeight="1" outlineLevel="2">
      <c r="A15" s="101" t="s">
        <v>21</v>
      </c>
      <c r="B15" s="102" t="s">
        <v>7</v>
      </c>
      <c r="C15" s="102" t="s">
        <v>8</v>
      </c>
      <c r="D15" s="102" t="s">
        <v>22</v>
      </c>
      <c r="E15" s="102" t="s">
        <v>7</v>
      </c>
      <c r="F15" s="102" t="s">
        <v>7</v>
      </c>
      <c r="G15" s="103">
        <v>2479567.5</v>
      </c>
      <c r="H15" s="103">
        <v>2303582.23</v>
      </c>
      <c r="I15" s="91">
        <v>2303582.23</v>
      </c>
    </row>
    <row r="16" spans="1:9" ht="45" customHeight="1" outlineLevel="3">
      <c r="A16" s="104" t="s">
        <v>14</v>
      </c>
      <c r="B16" s="105" t="s">
        <v>15</v>
      </c>
      <c r="C16" s="105" t="s">
        <v>8</v>
      </c>
      <c r="D16" s="105" t="s">
        <v>22</v>
      </c>
      <c r="E16" s="105" t="s">
        <v>7</v>
      </c>
      <c r="F16" s="105" t="s">
        <v>7</v>
      </c>
      <c r="G16" s="106">
        <v>2479567.5</v>
      </c>
      <c r="H16" s="106">
        <v>2303582.23</v>
      </c>
      <c r="I16" s="91">
        <v>2303582.23</v>
      </c>
    </row>
    <row r="17" spans="1:9" ht="45" customHeight="1" outlineLevel="6">
      <c r="A17" s="89" t="s">
        <v>23</v>
      </c>
      <c r="B17" s="90" t="s">
        <v>15</v>
      </c>
      <c r="C17" s="90" t="s">
        <v>16</v>
      </c>
      <c r="D17" s="90" t="s">
        <v>22</v>
      </c>
      <c r="E17" s="90" t="s">
        <v>24</v>
      </c>
      <c r="F17" s="90" t="s">
        <v>7</v>
      </c>
      <c r="G17" s="91">
        <v>2237790</v>
      </c>
      <c r="H17" s="91">
        <v>2139502.32</v>
      </c>
      <c r="I17" s="91">
        <v>2139502.32</v>
      </c>
    </row>
    <row r="18" spans="1:9" ht="45" customHeight="1" outlineLevel="6">
      <c r="A18" s="89" t="s">
        <v>25</v>
      </c>
      <c r="B18" s="90" t="s">
        <v>15</v>
      </c>
      <c r="C18" s="90" t="s">
        <v>16</v>
      </c>
      <c r="D18" s="90" t="s">
        <v>22</v>
      </c>
      <c r="E18" s="90" t="s">
        <v>26</v>
      </c>
      <c r="F18" s="90" t="s">
        <v>7</v>
      </c>
      <c r="G18" s="91">
        <v>0</v>
      </c>
      <c r="H18" s="91">
        <v>0</v>
      </c>
      <c r="I18" s="91">
        <v>0</v>
      </c>
    </row>
    <row r="19" spans="1:9" ht="45" customHeight="1" outlineLevel="6">
      <c r="A19" s="89" t="s">
        <v>17</v>
      </c>
      <c r="B19" s="90" t="s">
        <v>15</v>
      </c>
      <c r="C19" s="90" t="s">
        <v>16</v>
      </c>
      <c r="D19" s="90" t="s">
        <v>22</v>
      </c>
      <c r="E19" s="90" t="s">
        <v>18</v>
      </c>
      <c r="F19" s="90" t="s">
        <v>7</v>
      </c>
      <c r="G19" s="91">
        <v>241377.5</v>
      </c>
      <c r="H19" s="91">
        <v>163907.45</v>
      </c>
      <c r="I19" s="91">
        <v>163907.45</v>
      </c>
    </row>
    <row r="20" spans="1:9" ht="15" customHeight="1" outlineLevel="6">
      <c r="A20" s="89" t="s">
        <v>19</v>
      </c>
      <c r="B20" s="90" t="s">
        <v>15</v>
      </c>
      <c r="C20" s="90" t="s">
        <v>16</v>
      </c>
      <c r="D20" s="90" t="s">
        <v>22</v>
      </c>
      <c r="E20" s="90" t="s">
        <v>20</v>
      </c>
      <c r="F20" s="90" t="s">
        <v>7</v>
      </c>
      <c r="G20" s="91">
        <v>400</v>
      </c>
      <c r="H20" s="91">
        <v>172.46</v>
      </c>
      <c r="I20" s="91">
        <v>172.46</v>
      </c>
    </row>
    <row r="21" spans="1:9" ht="45" customHeight="1" outlineLevel="1">
      <c r="A21" s="94" t="s">
        <v>27</v>
      </c>
      <c r="B21" s="95" t="s">
        <v>7</v>
      </c>
      <c r="C21" s="95" t="s">
        <v>8</v>
      </c>
      <c r="D21" s="95" t="s">
        <v>28</v>
      </c>
      <c r="E21" s="95" t="s">
        <v>7</v>
      </c>
      <c r="F21" s="95" t="s">
        <v>7</v>
      </c>
      <c r="G21" s="96">
        <v>101600</v>
      </c>
      <c r="H21" s="96">
        <v>90000</v>
      </c>
      <c r="I21" s="91">
        <v>90000</v>
      </c>
    </row>
    <row r="22" spans="1:9" ht="30" customHeight="1" outlineLevel="2">
      <c r="A22" s="101" t="s">
        <v>29</v>
      </c>
      <c r="B22" s="102" t="s">
        <v>7</v>
      </c>
      <c r="C22" s="102" t="s">
        <v>8</v>
      </c>
      <c r="D22" s="102" t="s">
        <v>30</v>
      </c>
      <c r="E22" s="102" t="s">
        <v>7</v>
      </c>
      <c r="F22" s="102" t="s">
        <v>7</v>
      </c>
      <c r="G22" s="103">
        <v>11600</v>
      </c>
      <c r="H22" s="103">
        <v>0</v>
      </c>
      <c r="I22" s="91">
        <v>0</v>
      </c>
    </row>
    <row r="23" spans="1:9" ht="45" customHeight="1" outlineLevel="3">
      <c r="A23" s="104" t="s">
        <v>14</v>
      </c>
      <c r="B23" s="105" t="s">
        <v>15</v>
      </c>
      <c r="C23" s="105" t="s">
        <v>8</v>
      </c>
      <c r="D23" s="105" t="s">
        <v>30</v>
      </c>
      <c r="E23" s="105" t="s">
        <v>7</v>
      </c>
      <c r="F23" s="105" t="s">
        <v>7</v>
      </c>
      <c r="G23" s="106">
        <v>11600</v>
      </c>
      <c r="H23" s="106">
        <v>0</v>
      </c>
      <c r="I23" s="91">
        <v>0</v>
      </c>
    </row>
    <row r="24" spans="1:9" ht="45" customHeight="1" outlineLevel="6">
      <c r="A24" s="89" t="s">
        <v>17</v>
      </c>
      <c r="B24" s="90" t="s">
        <v>15</v>
      </c>
      <c r="C24" s="90" t="s">
        <v>31</v>
      </c>
      <c r="D24" s="90" t="s">
        <v>30</v>
      </c>
      <c r="E24" s="90" t="s">
        <v>18</v>
      </c>
      <c r="F24" s="90" t="s">
        <v>7</v>
      </c>
      <c r="G24" s="91">
        <v>11600</v>
      </c>
      <c r="H24" s="91">
        <v>0</v>
      </c>
      <c r="I24" s="91">
        <v>0</v>
      </c>
    </row>
    <row r="25" spans="1:9" ht="30" customHeight="1" outlineLevel="2">
      <c r="A25" s="101" t="s">
        <v>32</v>
      </c>
      <c r="B25" s="102" t="s">
        <v>7</v>
      </c>
      <c r="C25" s="102" t="s">
        <v>8</v>
      </c>
      <c r="D25" s="102" t="s">
        <v>33</v>
      </c>
      <c r="E25" s="102" t="s">
        <v>7</v>
      </c>
      <c r="F25" s="102" t="s">
        <v>7</v>
      </c>
      <c r="G25" s="103">
        <v>90000</v>
      </c>
      <c r="H25" s="103">
        <v>90000</v>
      </c>
      <c r="I25" s="91">
        <v>90000</v>
      </c>
    </row>
    <row r="26" spans="1:9" ht="30" customHeight="1" outlineLevel="3">
      <c r="A26" s="107" t="s">
        <v>34</v>
      </c>
      <c r="B26" s="108" t="s">
        <v>35</v>
      </c>
      <c r="C26" s="108" t="s">
        <v>8</v>
      </c>
      <c r="D26" s="108" t="s">
        <v>33</v>
      </c>
      <c r="E26" s="108" t="s">
        <v>7</v>
      </c>
      <c r="F26" s="108" t="s">
        <v>7</v>
      </c>
      <c r="G26" s="109">
        <v>0</v>
      </c>
      <c r="H26" s="109">
        <v>0</v>
      </c>
      <c r="I26" s="91">
        <v>0</v>
      </c>
    </row>
    <row r="27" spans="1:9" ht="30" customHeight="1" outlineLevel="6">
      <c r="A27" s="89" t="s">
        <v>37</v>
      </c>
      <c r="B27" s="90" t="s">
        <v>35</v>
      </c>
      <c r="C27" s="90" t="s">
        <v>36</v>
      </c>
      <c r="D27" s="90" t="s">
        <v>33</v>
      </c>
      <c r="E27" s="90" t="s">
        <v>38</v>
      </c>
      <c r="F27" s="90" t="s">
        <v>7</v>
      </c>
      <c r="G27" s="91">
        <v>0</v>
      </c>
      <c r="H27" s="91">
        <v>0</v>
      </c>
      <c r="I27" s="91">
        <v>0</v>
      </c>
    </row>
    <row r="28" spans="1:9" ht="30" customHeight="1" outlineLevel="3">
      <c r="A28" s="110" t="s">
        <v>39</v>
      </c>
      <c r="B28" s="111" t="s">
        <v>40</v>
      </c>
      <c r="C28" s="111" t="s">
        <v>8</v>
      </c>
      <c r="D28" s="111" t="s">
        <v>33</v>
      </c>
      <c r="E28" s="111" t="s">
        <v>7</v>
      </c>
      <c r="F28" s="111" t="s">
        <v>7</v>
      </c>
      <c r="G28" s="112">
        <v>90000</v>
      </c>
      <c r="H28" s="112">
        <v>90000</v>
      </c>
      <c r="I28" s="91">
        <v>90000</v>
      </c>
    </row>
    <row r="29" spans="1:9" ht="30" customHeight="1" outlineLevel="6">
      <c r="A29" s="89" t="s">
        <v>37</v>
      </c>
      <c r="B29" s="90" t="s">
        <v>40</v>
      </c>
      <c r="C29" s="90" t="s">
        <v>41</v>
      </c>
      <c r="D29" s="90" t="s">
        <v>33</v>
      </c>
      <c r="E29" s="90" t="s">
        <v>38</v>
      </c>
      <c r="F29" s="90" t="s">
        <v>7</v>
      </c>
      <c r="G29" s="91">
        <v>0</v>
      </c>
      <c r="H29" s="91">
        <v>0</v>
      </c>
      <c r="I29" s="91">
        <v>0</v>
      </c>
    </row>
    <row r="30" spans="1:9" ht="30" customHeight="1" outlineLevel="6">
      <c r="A30" s="89" t="s">
        <v>37</v>
      </c>
      <c r="B30" s="90" t="s">
        <v>40</v>
      </c>
      <c r="C30" s="90" t="s">
        <v>42</v>
      </c>
      <c r="D30" s="90" t="s">
        <v>33</v>
      </c>
      <c r="E30" s="90" t="s">
        <v>38</v>
      </c>
      <c r="F30" s="90" t="s">
        <v>7</v>
      </c>
      <c r="G30" s="91">
        <v>90000</v>
      </c>
      <c r="H30" s="91">
        <v>90000</v>
      </c>
      <c r="I30" s="91">
        <v>90000</v>
      </c>
    </row>
    <row r="31" spans="1:9" ht="12.75" customHeight="1">
      <c r="A31" s="165" t="s">
        <v>43</v>
      </c>
      <c r="B31" s="166"/>
      <c r="C31" s="166"/>
      <c r="D31" s="166"/>
      <c r="E31" s="166"/>
      <c r="F31" s="166"/>
      <c r="G31" s="92">
        <v>3016350</v>
      </c>
      <c r="H31" s="92">
        <v>2790352.22</v>
      </c>
      <c r="I31" s="92">
        <v>2790352.22</v>
      </c>
    </row>
    <row r="32" spans="1:9" ht="12.75" customHeight="1">
      <c r="A32" s="85"/>
      <c r="B32" s="85"/>
      <c r="C32" s="85"/>
      <c r="D32" s="85"/>
      <c r="E32" s="85"/>
      <c r="F32" s="85"/>
      <c r="G32" s="85"/>
      <c r="H32" s="85"/>
      <c r="I32" s="85" t="s">
        <v>4</v>
      </c>
    </row>
    <row r="33" spans="1:9" ht="15" customHeight="1">
      <c r="A33" s="167"/>
      <c r="B33" s="168"/>
      <c r="C33" s="168"/>
      <c r="D33" s="168"/>
      <c r="E33" s="168"/>
      <c r="F33" s="168"/>
      <c r="G33" s="168"/>
      <c r="H33" s="168"/>
      <c r="I33" s="93"/>
    </row>
  </sheetData>
  <sheetProtection/>
  <mergeCells count="16">
    <mergeCell ref="A1:F1"/>
    <mergeCell ref="A2:F2"/>
    <mergeCell ref="A3:I3"/>
    <mergeCell ref="A4:I4"/>
    <mergeCell ref="A6:A8"/>
    <mergeCell ref="B6:F6"/>
    <mergeCell ref="A31:F31"/>
    <mergeCell ref="A33:H33"/>
    <mergeCell ref="I6:I7"/>
    <mergeCell ref="B7:B8"/>
    <mergeCell ref="C7:C8"/>
    <mergeCell ref="D7:D8"/>
    <mergeCell ref="E7:E8"/>
    <mergeCell ref="F7:F8"/>
    <mergeCell ref="H6:H8"/>
    <mergeCell ref="G6:G8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pane ySplit="8" topLeftCell="A21" activePane="bottomLeft" state="frozen"/>
      <selection pane="topLeft" activeCell="A1" sqref="A1"/>
      <selection pane="bottomLeft" activeCell="J28" sqref="J28"/>
    </sheetView>
  </sheetViews>
  <sheetFormatPr defaultColWidth="9.00390625" defaultRowHeight="12.75" outlineLevelRow="6"/>
  <cols>
    <col min="1" max="1" width="43.625" style="86" customWidth="1"/>
    <col min="2" max="2" width="10.875" style="86" customWidth="1"/>
    <col min="3" max="3" width="11.00390625" style="86" customWidth="1"/>
    <col min="4" max="4" width="12.00390625" style="86" customWidth="1"/>
    <col min="5" max="5" width="10.875" style="86" customWidth="1"/>
    <col min="6" max="6" width="12.125" style="86" customWidth="1"/>
    <col min="7" max="9" width="9.125" style="86" hidden="1" customWidth="1"/>
    <col min="10" max="10" width="16.00390625" style="86" customWidth="1"/>
    <col min="11" max="12" width="12.75390625" style="86" customWidth="1"/>
    <col min="13" max="13" width="9.125" style="86" hidden="1" customWidth="1"/>
    <col min="14" max="14" width="12.75390625" style="86" customWidth="1"/>
    <col min="15" max="15" width="9.125" style="86" hidden="1" customWidth="1"/>
    <col min="16" max="16384" width="9.125" style="86" customWidth="1"/>
  </cols>
  <sheetData>
    <row r="1" spans="1:15" ht="1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85"/>
      <c r="L1" s="85"/>
      <c r="M1" s="85"/>
      <c r="N1" s="85"/>
      <c r="O1" s="85"/>
    </row>
    <row r="2" spans="1:15" ht="15" customHeight="1">
      <c r="A2" s="173" t="s">
        <v>0</v>
      </c>
      <c r="B2" s="171"/>
      <c r="C2" s="171"/>
      <c r="D2" s="171"/>
      <c r="E2" s="171"/>
      <c r="F2" s="171"/>
      <c r="G2" s="171"/>
      <c r="H2" s="171"/>
      <c r="I2" s="171"/>
      <c r="J2" s="173"/>
      <c r="K2" s="85"/>
      <c r="L2" s="85"/>
      <c r="M2" s="85"/>
      <c r="N2" s="85"/>
      <c r="O2" s="85"/>
    </row>
    <row r="3" spans="1:15" ht="18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.75" customHeight="1">
      <c r="A4" s="176" t="s">
        <v>158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5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 customHeight="1">
      <c r="A6" s="169" t="s">
        <v>3</v>
      </c>
      <c r="B6" s="178" t="s">
        <v>150</v>
      </c>
      <c r="C6" s="179"/>
      <c r="D6" s="179"/>
      <c r="E6" s="179"/>
      <c r="F6" s="179"/>
      <c r="G6" s="169" t="s">
        <v>4</v>
      </c>
      <c r="H6" s="169" t="s">
        <v>4</v>
      </c>
      <c r="I6" s="169" t="s">
        <v>4</v>
      </c>
      <c r="J6" s="169" t="s">
        <v>161</v>
      </c>
      <c r="K6" s="169" t="s">
        <v>97</v>
      </c>
      <c r="L6" s="169" t="s">
        <v>151</v>
      </c>
      <c r="M6" s="169" t="s">
        <v>4</v>
      </c>
      <c r="N6" s="169" t="s">
        <v>5</v>
      </c>
      <c r="O6" s="169" t="s">
        <v>4</v>
      </c>
    </row>
    <row r="7" spans="1:15" ht="26.25" customHeight="1">
      <c r="A7" s="170"/>
      <c r="B7" s="169" t="s">
        <v>153</v>
      </c>
      <c r="C7" s="169" t="s">
        <v>154</v>
      </c>
      <c r="D7" s="169" t="s">
        <v>155</v>
      </c>
      <c r="E7" s="169" t="s">
        <v>156</v>
      </c>
      <c r="F7" s="169" t="s">
        <v>157</v>
      </c>
      <c r="G7" s="170"/>
      <c r="H7" s="170"/>
      <c r="I7" s="170"/>
      <c r="J7" s="170"/>
      <c r="K7" s="170"/>
      <c r="L7" s="170"/>
      <c r="M7" s="170"/>
      <c r="N7" s="170"/>
      <c r="O7" s="170"/>
    </row>
    <row r="8" spans="1:15" ht="1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88"/>
    </row>
    <row r="9" spans="1:15" ht="60" customHeight="1">
      <c r="A9" s="122" t="s">
        <v>6</v>
      </c>
      <c r="B9" s="123" t="s">
        <v>7</v>
      </c>
      <c r="C9" s="123" t="s">
        <v>8</v>
      </c>
      <c r="D9" s="123" t="s">
        <v>9</v>
      </c>
      <c r="E9" s="123" t="s">
        <v>7</v>
      </c>
      <c r="F9" s="123" t="s">
        <v>7</v>
      </c>
      <c r="G9" s="123"/>
      <c r="H9" s="123"/>
      <c r="I9" s="124">
        <v>0</v>
      </c>
      <c r="J9" s="124">
        <v>8855510.9</v>
      </c>
      <c r="K9" s="124">
        <v>3011750</v>
      </c>
      <c r="L9" s="124">
        <v>5843760.9</v>
      </c>
      <c r="M9" s="124">
        <v>0</v>
      </c>
      <c r="N9" s="124">
        <v>8647092.99</v>
      </c>
      <c r="O9" s="91">
        <v>8647092.99</v>
      </c>
    </row>
    <row r="10" spans="1:15" ht="60" customHeight="1" outlineLevel="1">
      <c r="A10" s="94" t="s">
        <v>10</v>
      </c>
      <c r="B10" s="95" t="s">
        <v>7</v>
      </c>
      <c r="C10" s="95" t="s">
        <v>8</v>
      </c>
      <c r="D10" s="95" t="s">
        <v>11</v>
      </c>
      <c r="E10" s="95" t="s">
        <v>7</v>
      </c>
      <c r="F10" s="95" t="s">
        <v>7</v>
      </c>
      <c r="G10" s="95"/>
      <c r="H10" s="95"/>
      <c r="I10" s="96">
        <v>0</v>
      </c>
      <c r="J10" s="96">
        <v>6155000.9</v>
      </c>
      <c r="K10" s="96">
        <v>2910150</v>
      </c>
      <c r="L10" s="96">
        <v>3244850.9</v>
      </c>
      <c r="M10" s="96">
        <v>0</v>
      </c>
      <c r="N10" s="96">
        <v>5946582.99</v>
      </c>
      <c r="O10" s="91">
        <v>5946582.99</v>
      </c>
    </row>
    <row r="11" spans="1:15" ht="75" customHeight="1" outlineLevel="2">
      <c r="A11" s="101" t="s">
        <v>12</v>
      </c>
      <c r="B11" s="102" t="s">
        <v>7</v>
      </c>
      <c r="C11" s="102" t="s">
        <v>8</v>
      </c>
      <c r="D11" s="102" t="s">
        <v>13</v>
      </c>
      <c r="E11" s="102" t="s">
        <v>7</v>
      </c>
      <c r="F11" s="102" t="s">
        <v>7</v>
      </c>
      <c r="G11" s="102"/>
      <c r="H11" s="102"/>
      <c r="I11" s="103">
        <v>0</v>
      </c>
      <c r="J11" s="103">
        <v>1221332</v>
      </c>
      <c r="K11" s="103">
        <v>434782.5</v>
      </c>
      <c r="L11" s="103">
        <v>786549.5</v>
      </c>
      <c r="M11" s="103">
        <v>0</v>
      </c>
      <c r="N11" s="103">
        <v>1168912.44</v>
      </c>
      <c r="O11" s="91">
        <v>1168912.44</v>
      </c>
    </row>
    <row r="12" spans="1:15" ht="45" customHeight="1" outlineLevel="3">
      <c r="A12" s="104" t="s">
        <v>14</v>
      </c>
      <c r="B12" s="105" t="s">
        <v>15</v>
      </c>
      <c r="C12" s="105" t="s">
        <v>8</v>
      </c>
      <c r="D12" s="105" t="s">
        <v>13</v>
      </c>
      <c r="E12" s="105" t="s">
        <v>7</v>
      </c>
      <c r="F12" s="105" t="s">
        <v>7</v>
      </c>
      <c r="G12" s="105"/>
      <c r="H12" s="105"/>
      <c r="I12" s="106">
        <v>0</v>
      </c>
      <c r="J12" s="106">
        <v>1221332</v>
      </c>
      <c r="K12" s="106">
        <v>434782.5</v>
      </c>
      <c r="L12" s="106">
        <v>786549.5</v>
      </c>
      <c r="M12" s="106">
        <v>0</v>
      </c>
      <c r="N12" s="106">
        <v>1168912.44</v>
      </c>
      <c r="O12" s="91">
        <v>1168912.44</v>
      </c>
    </row>
    <row r="13" spans="1:15" ht="45" customHeight="1" outlineLevel="6">
      <c r="A13" s="89" t="s">
        <v>17</v>
      </c>
      <c r="B13" s="90" t="s">
        <v>15</v>
      </c>
      <c r="C13" s="90" t="s">
        <v>16</v>
      </c>
      <c r="D13" s="90" t="s">
        <v>13</v>
      </c>
      <c r="E13" s="90" t="s">
        <v>18</v>
      </c>
      <c r="F13" s="90" t="s">
        <v>7</v>
      </c>
      <c r="G13" s="90"/>
      <c r="H13" s="90"/>
      <c r="I13" s="91">
        <v>0</v>
      </c>
      <c r="J13" s="91">
        <v>1221332</v>
      </c>
      <c r="K13" s="91">
        <v>434782.5</v>
      </c>
      <c r="L13" s="91">
        <v>786549.5</v>
      </c>
      <c r="M13" s="91">
        <v>0</v>
      </c>
      <c r="N13" s="91">
        <v>1168912.44</v>
      </c>
      <c r="O13" s="91">
        <v>1168912.44</v>
      </c>
    </row>
    <row r="14" spans="1:15" ht="15" customHeight="1" outlineLevel="6">
      <c r="A14" s="89" t="s">
        <v>19</v>
      </c>
      <c r="B14" s="90" t="s">
        <v>15</v>
      </c>
      <c r="C14" s="90" t="s">
        <v>16</v>
      </c>
      <c r="D14" s="90" t="s">
        <v>13</v>
      </c>
      <c r="E14" s="90" t="s">
        <v>20</v>
      </c>
      <c r="F14" s="90" t="s">
        <v>7</v>
      </c>
      <c r="G14" s="90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1:15" ht="60" customHeight="1" outlineLevel="2">
      <c r="A15" s="101" t="s">
        <v>21</v>
      </c>
      <c r="B15" s="102" t="s">
        <v>7</v>
      </c>
      <c r="C15" s="102" t="s">
        <v>8</v>
      </c>
      <c r="D15" s="102" t="s">
        <v>22</v>
      </c>
      <c r="E15" s="102" t="s">
        <v>7</v>
      </c>
      <c r="F15" s="102" t="s">
        <v>7</v>
      </c>
      <c r="G15" s="102"/>
      <c r="H15" s="102"/>
      <c r="I15" s="103">
        <v>0</v>
      </c>
      <c r="J15" s="103">
        <v>4933668.9</v>
      </c>
      <c r="K15" s="103">
        <v>2475367.5</v>
      </c>
      <c r="L15" s="103">
        <v>2458301.4</v>
      </c>
      <c r="M15" s="103">
        <v>0</v>
      </c>
      <c r="N15" s="103">
        <v>4777670.55</v>
      </c>
      <c r="O15" s="91">
        <v>4777670.55</v>
      </c>
    </row>
    <row r="16" spans="1:15" ht="45" customHeight="1" outlineLevel="3">
      <c r="A16" s="104" t="s">
        <v>14</v>
      </c>
      <c r="B16" s="105" t="s">
        <v>15</v>
      </c>
      <c r="C16" s="105" t="s">
        <v>8</v>
      </c>
      <c r="D16" s="105" t="s">
        <v>22</v>
      </c>
      <c r="E16" s="105" t="s">
        <v>7</v>
      </c>
      <c r="F16" s="105" t="s">
        <v>7</v>
      </c>
      <c r="G16" s="105"/>
      <c r="H16" s="105"/>
      <c r="I16" s="106">
        <v>0</v>
      </c>
      <c r="J16" s="106">
        <v>4933668.9</v>
      </c>
      <c r="K16" s="106">
        <v>2475367.5</v>
      </c>
      <c r="L16" s="106">
        <v>2458301.4</v>
      </c>
      <c r="M16" s="106">
        <v>0</v>
      </c>
      <c r="N16" s="106">
        <v>4777670.55</v>
      </c>
      <c r="O16" s="91">
        <v>4777670.55</v>
      </c>
    </row>
    <row r="17" spans="1:15" ht="45" customHeight="1" outlineLevel="6">
      <c r="A17" s="89" t="s">
        <v>23</v>
      </c>
      <c r="B17" s="90" t="s">
        <v>15</v>
      </c>
      <c r="C17" s="90" t="s">
        <v>16</v>
      </c>
      <c r="D17" s="90" t="s">
        <v>22</v>
      </c>
      <c r="E17" s="90" t="s">
        <v>24</v>
      </c>
      <c r="F17" s="90" t="s">
        <v>7</v>
      </c>
      <c r="G17" s="90"/>
      <c r="H17" s="90"/>
      <c r="I17" s="91">
        <v>0</v>
      </c>
      <c r="J17" s="91">
        <v>4400580</v>
      </c>
      <c r="K17" s="91">
        <v>2237790</v>
      </c>
      <c r="L17" s="91">
        <v>2162790</v>
      </c>
      <c r="M17" s="91">
        <v>0</v>
      </c>
      <c r="N17" s="91">
        <v>4263149.31</v>
      </c>
      <c r="O17" s="91">
        <v>4263149.31</v>
      </c>
    </row>
    <row r="18" spans="1:15" ht="45" customHeight="1" outlineLevel="6">
      <c r="A18" s="89" t="s">
        <v>25</v>
      </c>
      <c r="B18" s="90" t="s">
        <v>15</v>
      </c>
      <c r="C18" s="90" t="s">
        <v>16</v>
      </c>
      <c r="D18" s="90" t="s">
        <v>22</v>
      </c>
      <c r="E18" s="90" t="s">
        <v>26</v>
      </c>
      <c r="F18" s="90" t="s">
        <v>7</v>
      </c>
      <c r="G18" s="90"/>
      <c r="H18" s="90"/>
      <c r="I18" s="91">
        <v>0</v>
      </c>
      <c r="J18" s="91">
        <v>38440</v>
      </c>
      <c r="K18" s="91">
        <v>0</v>
      </c>
      <c r="L18" s="91">
        <v>38440</v>
      </c>
      <c r="M18" s="91">
        <v>0</v>
      </c>
      <c r="N18" s="91">
        <v>37940</v>
      </c>
      <c r="O18" s="91">
        <v>37940</v>
      </c>
    </row>
    <row r="19" spans="1:15" ht="45" customHeight="1" outlineLevel="6">
      <c r="A19" s="89" t="s">
        <v>17</v>
      </c>
      <c r="B19" s="90" t="s">
        <v>15</v>
      </c>
      <c r="C19" s="90" t="s">
        <v>16</v>
      </c>
      <c r="D19" s="90" t="s">
        <v>22</v>
      </c>
      <c r="E19" s="90" t="s">
        <v>18</v>
      </c>
      <c r="F19" s="90" t="s">
        <v>7</v>
      </c>
      <c r="G19" s="90"/>
      <c r="H19" s="90"/>
      <c r="I19" s="91">
        <v>0</v>
      </c>
      <c r="J19" s="91">
        <v>494048.9</v>
      </c>
      <c r="K19" s="91">
        <v>237177.5</v>
      </c>
      <c r="L19" s="91">
        <v>256871.4</v>
      </c>
      <c r="M19" s="91">
        <v>0</v>
      </c>
      <c r="N19" s="91">
        <v>476237.61</v>
      </c>
      <c r="O19" s="91">
        <v>476237.61</v>
      </c>
    </row>
    <row r="20" spans="1:15" ht="15" customHeight="1" outlineLevel="6">
      <c r="A20" s="89" t="s">
        <v>19</v>
      </c>
      <c r="B20" s="90" t="s">
        <v>15</v>
      </c>
      <c r="C20" s="90" t="s">
        <v>16</v>
      </c>
      <c r="D20" s="90" t="s">
        <v>22</v>
      </c>
      <c r="E20" s="90" t="s">
        <v>20</v>
      </c>
      <c r="F20" s="90" t="s">
        <v>7</v>
      </c>
      <c r="G20" s="90"/>
      <c r="H20" s="90"/>
      <c r="I20" s="91">
        <v>0</v>
      </c>
      <c r="J20" s="91">
        <v>600</v>
      </c>
      <c r="K20" s="91">
        <v>400</v>
      </c>
      <c r="L20" s="91">
        <v>200</v>
      </c>
      <c r="M20" s="91">
        <v>0</v>
      </c>
      <c r="N20" s="91">
        <v>343.63</v>
      </c>
      <c r="O20" s="91">
        <v>343.63</v>
      </c>
    </row>
    <row r="21" spans="1:15" ht="45" customHeight="1" outlineLevel="1">
      <c r="A21" s="94" t="s">
        <v>27</v>
      </c>
      <c r="B21" s="95" t="s">
        <v>7</v>
      </c>
      <c r="C21" s="95" t="s">
        <v>8</v>
      </c>
      <c r="D21" s="95" t="s">
        <v>28</v>
      </c>
      <c r="E21" s="95" t="s">
        <v>7</v>
      </c>
      <c r="F21" s="95" t="s">
        <v>7</v>
      </c>
      <c r="G21" s="95"/>
      <c r="H21" s="95"/>
      <c r="I21" s="96">
        <v>0</v>
      </c>
      <c r="J21" s="96">
        <v>2700510</v>
      </c>
      <c r="K21" s="96">
        <v>101600</v>
      </c>
      <c r="L21" s="96">
        <v>2598910</v>
      </c>
      <c r="M21" s="96">
        <v>0</v>
      </c>
      <c r="N21" s="96">
        <v>2700510</v>
      </c>
      <c r="O21" s="91">
        <v>2700510</v>
      </c>
    </row>
    <row r="22" spans="1:15" ht="30" customHeight="1" outlineLevel="2">
      <c r="A22" s="101" t="s">
        <v>29</v>
      </c>
      <c r="B22" s="102" t="s">
        <v>7</v>
      </c>
      <c r="C22" s="102" t="s">
        <v>8</v>
      </c>
      <c r="D22" s="102" t="s">
        <v>30</v>
      </c>
      <c r="E22" s="102" t="s">
        <v>7</v>
      </c>
      <c r="F22" s="102" t="s">
        <v>7</v>
      </c>
      <c r="G22" s="102"/>
      <c r="H22" s="102"/>
      <c r="I22" s="103">
        <v>0</v>
      </c>
      <c r="J22" s="103">
        <v>11600</v>
      </c>
      <c r="K22" s="103">
        <v>11600</v>
      </c>
      <c r="L22" s="103">
        <v>0</v>
      </c>
      <c r="M22" s="103">
        <v>0</v>
      </c>
      <c r="N22" s="103">
        <v>11600</v>
      </c>
      <c r="O22" s="91">
        <v>11600</v>
      </c>
    </row>
    <row r="23" spans="1:15" ht="45" customHeight="1" outlineLevel="3">
      <c r="A23" s="104" t="s">
        <v>14</v>
      </c>
      <c r="B23" s="105" t="s">
        <v>15</v>
      </c>
      <c r="C23" s="105" t="s">
        <v>8</v>
      </c>
      <c r="D23" s="105" t="s">
        <v>30</v>
      </c>
      <c r="E23" s="105" t="s">
        <v>7</v>
      </c>
      <c r="F23" s="105" t="s">
        <v>7</v>
      </c>
      <c r="G23" s="105"/>
      <c r="H23" s="105"/>
      <c r="I23" s="106">
        <v>0</v>
      </c>
      <c r="J23" s="106">
        <v>11600</v>
      </c>
      <c r="K23" s="106">
        <v>11600</v>
      </c>
      <c r="L23" s="106">
        <v>0</v>
      </c>
      <c r="M23" s="106">
        <v>0</v>
      </c>
      <c r="N23" s="106">
        <v>11600</v>
      </c>
      <c r="O23" s="91">
        <v>11600</v>
      </c>
    </row>
    <row r="24" spans="1:15" ht="45" customHeight="1" outlineLevel="6">
      <c r="A24" s="89" t="s">
        <v>17</v>
      </c>
      <c r="B24" s="90" t="s">
        <v>15</v>
      </c>
      <c r="C24" s="90" t="s">
        <v>31</v>
      </c>
      <c r="D24" s="90" t="s">
        <v>30</v>
      </c>
      <c r="E24" s="90" t="s">
        <v>18</v>
      </c>
      <c r="F24" s="90" t="s">
        <v>7</v>
      </c>
      <c r="G24" s="90"/>
      <c r="H24" s="90"/>
      <c r="I24" s="91">
        <v>0</v>
      </c>
      <c r="J24" s="91">
        <v>11600</v>
      </c>
      <c r="K24" s="91">
        <v>11600</v>
      </c>
      <c r="L24" s="91">
        <v>0</v>
      </c>
      <c r="M24" s="91">
        <v>0</v>
      </c>
      <c r="N24" s="91">
        <v>11600</v>
      </c>
      <c r="O24" s="91">
        <v>11600</v>
      </c>
    </row>
    <row r="25" spans="1:15" ht="30" customHeight="1" outlineLevel="2">
      <c r="A25" s="101" t="s">
        <v>32</v>
      </c>
      <c r="B25" s="102" t="s">
        <v>7</v>
      </c>
      <c r="C25" s="102" t="s">
        <v>8</v>
      </c>
      <c r="D25" s="102" t="s">
        <v>33</v>
      </c>
      <c r="E25" s="102" t="s">
        <v>7</v>
      </c>
      <c r="F25" s="102" t="s">
        <v>7</v>
      </c>
      <c r="G25" s="102"/>
      <c r="H25" s="102"/>
      <c r="I25" s="103">
        <v>0</v>
      </c>
      <c r="J25" s="103">
        <v>2688910</v>
      </c>
      <c r="K25" s="103">
        <v>90000</v>
      </c>
      <c r="L25" s="103">
        <v>2598910</v>
      </c>
      <c r="M25" s="103">
        <v>0</v>
      </c>
      <c r="N25" s="103">
        <v>2688910</v>
      </c>
      <c r="O25" s="91">
        <v>2688910</v>
      </c>
    </row>
    <row r="26" spans="1:15" ht="30" customHeight="1" outlineLevel="3">
      <c r="A26" s="97" t="s">
        <v>34</v>
      </c>
      <c r="B26" s="98" t="s">
        <v>35</v>
      </c>
      <c r="C26" s="98" t="s">
        <v>8</v>
      </c>
      <c r="D26" s="98" t="s">
        <v>33</v>
      </c>
      <c r="E26" s="98" t="s">
        <v>7</v>
      </c>
      <c r="F26" s="98" t="s">
        <v>7</v>
      </c>
      <c r="G26" s="98"/>
      <c r="H26" s="98"/>
      <c r="I26" s="99">
        <v>0</v>
      </c>
      <c r="J26" s="99">
        <v>300000</v>
      </c>
      <c r="K26" s="99">
        <v>0</v>
      </c>
      <c r="L26" s="99">
        <v>300000</v>
      </c>
      <c r="M26" s="99">
        <v>0</v>
      </c>
      <c r="N26" s="99">
        <v>300000</v>
      </c>
      <c r="O26" s="91">
        <v>300000</v>
      </c>
    </row>
    <row r="27" spans="1:15" ht="30" customHeight="1" outlineLevel="6">
      <c r="A27" s="89" t="s">
        <v>37</v>
      </c>
      <c r="B27" s="90" t="s">
        <v>35</v>
      </c>
      <c r="C27" s="90" t="s">
        <v>36</v>
      </c>
      <c r="D27" s="90" t="s">
        <v>33</v>
      </c>
      <c r="E27" s="90" t="s">
        <v>38</v>
      </c>
      <c r="F27" s="90" t="s">
        <v>7</v>
      </c>
      <c r="G27" s="90"/>
      <c r="H27" s="90"/>
      <c r="I27" s="91">
        <v>0</v>
      </c>
      <c r="J27" s="91">
        <v>300000</v>
      </c>
      <c r="K27" s="91">
        <v>0</v>
      </c>
      <c r="L27" s="91">
        <v>300000</v>
      </c>
      <c r="M27" s="91">
        <v>0</v>
      </c>
      <c r="N27" s="91">
        <v>300000</v>
      </c>
      <c r="O27" s="91">
        <v>300000</v>
      </c>
    </row>
    <row r="28" spans="1:15" ht="30" customHeight="1" outlineLevel="3">
      <c r="A28" s="110" t="s">
        <v>39</v>
      </c>
      <c r="B28" s="111" t="s">
        <v>40</v>
      </c>
      <c r="C28" s="111" t="s">
        <v>8</v>
      </c>
      <c r="D28" s="111" t="s">
        <v>33</v>
      </c>
      <c r="E28" s="111" t="s">
        <v>7</v>
      </c>
      <c r="F28" s="111" t="s">
        <v>7</v>
      </c>
      <c r="G28" s="111"/>
      <c r="H28" s="111"/>
      <c r="I28" s="112">
        <v>0</v>
      </c>
      <c r="J28" s="112">
        <v>2388910</v>
      </c>
      <c r="K28" s="112">
        <v>90000</v>
      </c>
      <c r="L28" s="112">
        <v>2298910</v>
      </c>
      <c r="M28" s="112">
        <v>0</v>
      </c>
      <c r="N28" s="112">
        <v>2388910</v>
      </c>
      <c r="O28" s="91">
        <v>2388910</v>
      </c>
    </row>
    <row r="29" spans="1:15" ht="30" customHeight="1" outlineLevel="6">
      <c r="A29" s="89" t="s">
        <v>37</v>
      </c>
      <c r="B29" s="90" t="s">
        <v>40</v>
      </c>
      <c r="C29" s="90" t="s">
        <v>41</v>
      </c>
      <c r="D29" s="90" t="s">
        <v>33</v>
      </c>
      <c r="E29" s="90" t="s">
        <v>38</v>
      </c>
      <c r="F29" s="90" t="s">
        <v>7</v>
      </c>
      <c r="G29" s="90"/>
      <c r="H29" s="90"/>
      <c r="I29" s="91">
        <v>0</v>
      </c>
      <c r="J29" s="91">
        <v>2298910</v>
      </c>
      <c r="K29" s="91">
        <v>0</v>
      </c>
      <c r="L29" s="91">
        <v>2298910</v>
      </c>
      <c r="M29" s="91">
        <v>0</v>
      </c>
      <c r="N29" s="91">
        <v>2298910</v>
      </c>
      <c r="O29" s="91">
        <v>2298910</v>
      </c>
    </row>
    <row r="30" spans="1:15" ht="30" customHeight="1" outlineLevel="6">
      <c r="A30" s="89" t="s">
        <v>37</v>
      </c>
      <c r="B30" s="90" t="s">
        <v>40</v>
      </c>
      <c r="C30" s="90" t="s">
        <v>42</v>
      </c>
      <c r="D30" s="90" t="s">
        <v>33</v>
      </c>
      <c r="E30" s="90" t="s">
        <v>38</v>
      </c>
      <c r="F30" s="90" t="s">
        <v>7</v>
      </c>
      <c r="G30" s="90"/>
      <c r="H30" s="90"/>
      <c r="I30" s="91">
        <v>0</v>
      </c>
      <c r="J30" s="91">
        <v>90000</v>
      </c>
      <c r="K30" s="91">
        <v>90000</v>
      </c>
      <c r="L30" s="91">
        <v>0</v>
      </c>
      <c r="M30" s="91">
        <v>0</v>
      </c>
      <c r="N30" s="91">
        <v>90000</v>
      </c>
      <c r="O30" s="91">
        <v>90000</v>
      </c>
    </row>
    <row r="31" spans="1:15" ht="12.75" customHeight="1">
      <c r="A31" s="165" t="s">
        <v>43</v>
      </c>
      <c r="B31" s="166"/>
      <c r="C31" s="166"/>
      <c r="D31" s="166"/>
      <c r="E31" s="166"/>
      <c r="F31" s="166"/>
      <c r="G31" s="166"/>
      <c r="H31" s="166"/>
      <c r="I31" s="92">
        <v>0</v>
      </c>
      <c r="J31" s="92">
        <v>8855510.9</v>
      </c>
      <c r="K31" s="92">
        <v>3011750</v>
      </c>
      <c r="L31" s="92">
        <v>5843760.9</v>
      </c>
      <c r="M31" s="92">
        <v>0</v>
      </c>
      <c r="N31" s="92">
        <v>8647092.99</v>
      </c>
      <c r="O31" s="92">
        <v>8647092.99</v>
      </c>
    </row>
    <row r="32" spans="1:15" ht="12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 t="s">
        <v>4</v>
      </c>
    </row>
    <row r="33" spans="1:15" ht="15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93"/>
    </row>
  </sheetData>
  <sheetProtection/>
  <mergeCells count="22">
    <mergeCell ref="M6:M8"/>
    <mergeCell ref="J6:J8"/>
    <mergeCell ref="A1:J1"/>
    <mergeCell ref="A2:J2"/>
    <mergeCell ref="A3:O3"/>
    <mergeCell ref="A4:O4"/>
    <mergeCell ref="A6:A8"/>
    <mergeCell ref="B6:F6"/>
    <mergeCell ref="O6:O7"/>
    <mergeCell ref="N6:N8"/>
    <mergeCell ref="G6:G8"/>
    <mergeCell ref="H6:H8"/>
    <mergeCell ref="A31:H31"/>
    <mergeCell ref="A33:N33"/>
    <mergeCell ref="B7:B8"/>
    <mergeCell ref="C7:C8"/>
    <mergeCell ref="D7:D8"/>
    <mergeCell ref="E7:E8"/>
    <mergeCell ref="F7:F8"/>
    <mergeCell ref="I6:I8"/>
    <mergeCell ref="K6:K8"/>
    <mergeCell ref="L6:L8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zoomScalePageLayoutView="0" workbookViewId="0" topLeftCell="A1">
      <pane ySplit="8" topLeftCell="A18" activePane="bottomLeft" state="frozen"/>
      <selection pane="topLeft" activeCell="A1" sqref="A1"/>
      <selection pane="bottomLeft" activeCell="A37" sqref="A37"/>
    </sheetView>
  </sheetViews>
  <sheetFormatPr defaultColWidth="9.00390625" defaultRowHeight="12.75" outlineLevelRow="6"/>
  <cols>
    <col min="1" max="1" width="43.625" style="86" customWidth="1"/>
    <col min="2" max="2" width="10.875" style="86" customWidth="1"/>
    <col min="3" max="3" width="11.00390625" style="86" customWidth="1"/>
    <col min="4" max="4" width="12.00390625" style="86" customWidth="1"/>
    <col min="5" max="5" width="10.875" style="86" customWidth="1"/>
    <col min="6" max="6" width="12.125" style="86" customWidth="1"/>
    <col min="7" max="9" width="9.125" style="86" hidden="1" customWidth="1"/>
    <col min="10" max="10" width="16.00390625" style="86" customWidth="1"/>
    <col min="11" max="12" width="12.75390625" style="86" customWidth="1"/>
    <col min="13" max="13" width="9.125" style="86" hidden="1" customWidth="1"/>
    <col min="14" max="14" width="12.75390625" style="86" customWidth="1"/>
    <col min="15" max="16" width="9.125" style="86" hidden="1" customWidth="1"/>
    <col min="17" max="17" width="12.75390625" style="86" customWidth="1"/>
    <col min="18" max="18" width="9.125" style="86" hidden="1" customWidth="1"/>
    <col min="19" max="16384" width="9.125" style="86" customWidth="1"/>
  </cols>
  <sheetData>
    <row r="1" spans="1:18" ht="1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85"/>
      <c r="L1" s="85"/>
      <c r="M1" s="85"/>
      <c r="N1" s="85"/>
      <c r="O1" s="85"/>
      <c r="P1" s="85"/>
      <c r="Q1" s="85"/>
      <c r="R1" s="85"/>
    </row>
    <row r="2" spans="1:18" ht="15" customHeight="1">
      <c r="A2" s="173" t="s">
        <v>0</v>
      </c>
      <c r="B2" s="171"/>
      <c r="C2" s="171"/>
      <c r="D2" s="171"/>
      <c r="E2" s="171"/>
      <c r="F2" s="171"/>
      <c r="G2" s="171"/>
      <c r="H2" s="171"/>
      <c r="I2" s="171"/>
      <c r="J2" s="173"/>
      <c r="K2" s="85"/>
      <c r="L2" s="85"/>
      <c r="M2" s="85"/>
      <c r="N2" s="85"/>
      <c r="O2" s="85"/>
      <c r="P2" s="85"/>
      <c r="Q2" s="85"/>
      <c r="R2" s="85"/>
    </row>
    <row r="3" spans="1:18" ht="18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15.75" customHeight="1">
      <c r="A4" s="176" t="s">
        <v>159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8" ht="15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12.75" customHeight="1">
      <c r="A6" s="169" t="s">
        <v>3</v>
      </c>
      <c r="B6" s="178" t="s">
        <v>150</v>
      </c>
      <c r="C6" s="179"/>
      <c r="D6" s="179"/>
      <c r="E6" s="179"/>
      <c r="F6" s="179"/>
      <c r="G6" s="169" t="s">
        <v>4</v>
      </c>
      <c r="H6" s="169" t="s">
        <v>4</v>
      </c>
      <c r="I6" s="169" t="s">
        <v>4</v>
      </c>
      <c r="J6" s="169" t="s">
        <v>161</v>
      </c>
      <c r="K6" s="169" t="s">
        <v>97</v>
      </c>
      <c r="L6" s="169" t="s">
        <v>151</v>
      </c>
      <c r="M6" s="169" t="s">
        <v>4</v>
      </c>
      <c r="N6" s="169" t="s">
        <v>152</v>
      </c>
      <c r="O6" s="169" t="s">
        <v>4</v>
      </c>
      <c r="P6" s="169" t="s">
        <v>4</v>
      </c>
      <c r="Q6" s="169" t="s">
        <v>5</v>
      </c>
      <c r="R6" s="169" t="s">
        <v>4</v>
      </c>
    </row>
    <row r="7" spans="1:18" ht="26.25" customHeight="1">
      <c r="A7" s="170"/>
      <c r="B7" s="169" t="s">
        <v>153</v>
      </c>
      <c r="C7" s="169" t="s">
        <v>154</v>
      </c>
      <c r="D7" s="169" t="s">
        <v>155</v>
      </c>
      <c r="E7" s="169" t="s">
        <v>156</v>
      </c>
      <c r="F7" s="169" t="s">
        <v>157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88"/>
    </row>
    <row r="9" spans="1:18" ht="60" customHeight="1">
      <c r="A9" s="122" t="s">
        <v>6</v>
      </c>
      <c r="B9" s="123" t="s">
        <v>7</v>
      </c>
      <c r="C9" s="123" t="s">
        <v>8</v>
      </c>
      <c r="D9" s="123" t="s">
        <v>9</v>
      </c>
      <c r="E9" s="123" t="s">
        <v>7</v>
      </c>
      <c r="F9" s="123" t="s">
        <v>7</v>
      </c>
      <c r="G9" s="123"/>
      <c r="H9" s="123"/>
      <c r="I9" s="124">
        <v>0</v>
      </c>
      <c r="J9" s="124">
        <v>13669800.55</v>
      </c>
      <c r="K9" s="124">
        <v>3011750</v>
      </c>
      <c r="L9" s="124">
        <v>5843760.9</v>
      </c>
      <c r="M9" s="124">
        <v>0</v>
      </c>
      <c r="N9" s="124">
        <v>4814289.65</v>
      </c>
      <c r="O9" s="124">
        <v>0</v>
      </c>
      <c r="P9" s="124">
        <v>0</v>
      </c>
      <c r="Q9" s="124">
        <v>13221365.94</v>
      </c>
      <c r="R9" s="91">
        <v>13221365.94</v>
      </c>
    </row>
    <row r="10" spans="1:18" ht="60" customHeight="1" outlineLevel="1">
      <c r="A10" s="94" t="s">
        <v>10</v>
      </c>
      <c r="B10" s="95" t="s">
        <v>7</v>
      </c>
      <c r="C10" s="95" t="s">
        <v>8</v>
      </c>
      <c r="D10" s="95" t="s">
        <v>11</v>
      </c>
      <c r="E10" s="95" t="s">
        <v>7</v>
      </c>
      <c r="F10" s="95" t="s">
        <v>7</v>
      </c>
      <c r="G10" s="95"/>
      <c r="H10" s="95"/>
      <c r="I10" s="96">
        <v>0</v>
      </c>
      <c r="J10" s="96">
        <v>9890890.55</v>
      </c>
      <c r="K10" s="96">
        <v>2910150</v>
      </c>
      <c r="L10" s="96">
        <v>3244850.9</v>
      </c>
      <c r="M10" s="96">
        <v>0</v>
      </c>
      <c r="N10" s="96">
        <v>3735889.65</v>
      </c>
      <c r="O10" s="96">
        <v>0</v>
      </c>
      <c r="P10" s="96">
        <v>0</v>
      </c>
      <c r="Q10" s="96">
        <v>9445863.54</v>
      </c>
      <c r="R10" s="91">
        <v>9445863.54</v>
      </c>
    </row>
    <row r="11" spans="1:18" ht="75" customHeight="1" outlineLevel="2">
      <c r="A11" s="101" t="s">
        <v>12</v>
      </c>
      <c r="B11" s="102" t="s">
        <v>7</v>
      </c>
      <c r="C11" s="102" t="s">
        <v>8</v>
      </c>
      <c r="D11" s="102" t="s">
        <v>13</v>
      </c>
      <c r="E11" s="102" t="s">
        <v>7</v>
      </c>
      <c r="F11" s="102" t="s">
        <v>7</v>
      </c>
      <c r="G11" s="102"/>
      <c r="H11" s="102"/>
      <c r="I11" s="103">
        <v>0</v>
      </c>
      <c r="J11" s="103">
        <v>2309015.5</v>
      </c>
      <c r="K11" s="103">
        <v>434782.5</v>
      </c>
      <c r="L11" s="103">
        <v>786549.5</v>
      </c>
      <c r="M11" s="103">
        <v>0</v>
      </c>
      <c r="N11" s="103">
        <v>1087683.5</v>
      </c>
      <c r="O11" s="103">
        <v>0</v>
      </c>
      <c r="P11" s="103">
        <v>0</v>
      </c>
      <c r="Q11" s="103">
        <v>2082218.5</v>
      </c>
      <c r="R11" s="91">
        <v>2082218.5</v>
      </c>
    </row>
    <row r="12" spans="1:18" ht="45" customHeight="1" outlineLevel="3">
      <c r="A12" s="104" t="s">
        <v>14</v>
      </c>
      <c r="B12" s="105" t="s">
        <v>15</v>
      </c>
      <c r="C12" s="105" t="s">
        <v>8</v>
      </c>
      <c r="D12" s="105" t="s">
        <v>13</v>
      </c>
      <c r="E12" s="105" t="s">
        <v>7</v>
      </c>
      <c r="F12" s="105" t="s">
        <v>7</v>
      </c>
      <c r="G12" s="105"/>
      <c r="H12" s="105"/>
      <c r="I12" s="106">
        <v>0</v>
      </c>
      <c r="J12" s="106">
        <v>2309015.5</v>
      </c>
      <c r="K12" s="106">
        <v>434782.5</v>
      </c>
      <c r="L12" s="106">
        <v>786549.5</v>
      </c>
      <c r="M12" s="106">
        <v>0</v>
      </c>
      <c r="N12" s="106">
        <v>1087683.5</v>
      </c>
      <c r="O12" s="106">
        <v>0</v>
      </c>
      <c r="P12" s="106">
        <v>0</v>
      </c>
      <c r="Q12" s="106">
        <v>2082218.5</v>
      </c>
      <c r="R12" s="91">
        <v>2082218.5</v>
      </c>
    </row>
    <row r="13" spans="1:18" ht="45" customHeight="1" outlineLevel="6">
      <c r="A13" s="89" t="s">
        <v>17</v>
      </c>
      <c r="B13" s="90" t="s">
        <v>15</v>
      </c>
      <c r="C13" s="90" t="s">
        <v>16</v>
      </c>
      <c r="D13" s="90" t="s">
        <v>13</v>
      </c>
      <c r="E13" s="90" t="s">
        <v>18</v>
      </c>
      <c r="F13" s="90" t="s">
        <v>7</v>
      </c>
      <c r="G13" s="90"/>
      <c r="H13" s="90"/>
      <c r="I13" s="91">
        <v>0</v>
      </c>
      <c r="J13" s="91">
        <v>2308015.5</v>
      </c>
      <c r="K13" s="91">
        <v>434782.5</v>
      </c>
      <c r="L13" s="91">
        <v>786549.5</v>
      </c>
      <c r="M13" s="91">
        <v>0</v>
      </c>
      <c r="N13" s="91">
        <v>1086683.5</v>
      </c>
      <c r="O13" s="91">
        <v>0</v>
      </c>
      <c r="P13" s="91">
        <v>0</v>
      </c>
      <c r="Q13" s="91">
        <v>2082218.5</v>
      </c>
      <c r="R13" s="91">
        <v>2082218.5</v>
      </c>
    </row>
    <row r="14" spans="1:18" ht="15" customHeight="1" outlineLevel="6">
      <c r="A14" s="89" t="s">
        <v>19</v>
      </c>
      <c r="B14" s="90" t="s">
        <v>15</v>
      </c>
      <c r="C14" s="90" t="s">
        <v>16</v>
      </c>
      <c r="D14" s="90" t="s">
        <v>13</v>
      </c>
      <c r="E14" s="90" t="s">
        <v>20</v>
      </c>
      <c r="F14" s="90" t="s">
        <v>7</v>
      </c>
      <c r="G14" s="90"/>
      <c r="H14" s="90"/>
      <c r="I14" s="91">
        <v>0</v>
      </c>
      <c r="J14" s="91">
        <v>1000</v>
      </c>
      <c r="K14" s="91">
        <v>0</v>
      </c>
      <c r="L14" s="91">
        <v>0</v>
      </c>
      <c r="M14" s="91">
        <v>0</v>
      </c>
      <c r="N14" s="91">
        <v>1000</v>
      </c>
      <c r="O14" s="91">
        <v>0</v>
      </c>
      <c r="P14" s="91">
        <v>0</v>
      </c>
      <c r="Q14" s="91">
        <v>0</v>
      </c>
      <c r="R14" s="91">
        <v>0</v>
      </c>
    </row>
    <row r="15" spans="1:18" ht="60" customHeight="1" outlineLevel="2">
      <c r="A15" s="101" t="s">
        <v>21</v>
      </c>
      <c r="B15" s="102" t="s">
        <v>7</v>
      </c>
      <c r="C15" s="102" t="s">
        <v>8</v>
      </c>
      <c r="D15" s="102" t="s">
        <v>22</v>
      </c>
      <c r="E15" s="102" t="s">
        <v>7</v>
      </c>
      <c r="F15" s="102" t="s">
        <v>7</v>
      </c>
      <c r="G15" s="102"/>
      <c r="H15" s="102"/>
      <c r="I15" s="103">
        <v>0</v>
      </c>
      <c r="J15" s="103">
        <v>7581875.05</v>
      </c>
      <c r="K15" s="103">
        <v>2475367.5</v>
      </c>
      <c r="L15" s="103">
        <v>2458301.4</v>
      </c>
      <c r="M15" s="103">
        <v>0</v>
      </c>
      <c r="N15" s="103">
        <v>2648206.15</v>
      </c>
      <c r="O15" s="103">
        <v>0</v>
      </c>
      <c r="P15" s="103">
        <v>0</v>
      </c>
      <c r="Q15" s="103">
        <v>7363645.04</v>
      </c>
      <c r="R15" s="91">
        <v>7363645.04</v>
      </c>
    </row>
    <row r="16" spans="1:18" ht="45" customHeight="1" outlineLevel="3">
      <c r="A16" s="104" t="s">
        <v>14</v>
      </c>
      <c r="B16" s="105" t="s">
        <v>15</v>
      </c>
      <c r="C16" s="105" t="s">
        <v>8</v>
      </c>
      <c r="D16" s="105" t="s">
        <v>22</v>
      </c>
      <c r="E16" s="105" t="s">
        <v>7</v>
      </c>
      <c r="F16" s="105" t="s">
        <v>7</v>
      </c>
      <c r="G16" s="105"/>
      <c r="H16" s="105"/>
      <c r="I16" s="106">
        <v>0</v>
      </c>
      <c r="J16" s="106">
        <v>7581875.05</v>
      </c>
      <c r="K16" s="106">
        <v>2475367.5</v>
      </c>
      <c r="L16" s="106">
        <v>2458301.4</v>
      </c>
      <c r="M16" s="106">
        <v>0</v>
      </c>
      <c r="N16" s="106">
        <v>2648206.15</v>
      </c>
      <c r="O16" s="106">
        <v>0</v>
      </c>
      <c r="P16" s="106">
        <v>0</v>
      </c>
      <c r="Q16" s="106">
        <v>7363645.04</v>
      </c>
      <c r="R16" s="91">
        <v>7363645.04</v>
      </c>
    </row>
    <row r="17" spans="1:18" ht="45" customHeight="1" outlineLevel="6">
      <c r="A17" s="89" t="s">
        <v>23</v>
      </c>
      <c r="B17" s="90" t="s">
        <v>15</v>
      </c>
      <c r="C17" s="90" t="s">
        <v>16</v>
      </c>
      <c r="D17" s="90" t="s">
        <v>22</v>
      </c>
      <c r="E17" s="90" t="s">
        <v>24</v>
      </c>
      <c r="F17" s="90" t="s">
        <v>7</v>
      </c>
      <c r="G17" s="90"/>
      <c r="H17" s="90"/>
      <c r="I17" s="91">
        <v>0</v>
      </c>
      <c r="J17" s="91">
        <v>6762846.15</v>
      </c>
      <c r="K17" s="91">
        <v>2237790</v>
      </c>
      <c r="L17" s="91">
        <v>2162790</v>
      </c>
      <c r="M17" s="91">
        <v>0</v>
      </c>
      <c r="N17" s="91">
        <v>2362266.15</v>
      </c>
      <c r="O17" s="91">
        <v>0</v>
      </c>
      <c r="P17" s="91">
        <v>0</v>
      </c>
      <c r="Q17" s="91">
        <v>6578247.07</v>
      </c>
      <c r="R17" s="91">
        <v>6578247.07</v>
      </c>
    </row>
    <row r="18" spans="1:18" ht="45" customHeight="1" outlineLevel="6">
      <c r="A18" s="89" t="s">
        <v>25</v>
      </c>
      <c r="B18" s="90" t="s">
        <v>15</v>
      </c>
      <c r="C18" s="90" t="s">
        <v>16</v>
      </c>
      <c r="D18" s="90" t="s">
        <v>22</v>
      </c>
      <c r="E18" s="90" t="s">
        <v>26</v>
      </c>
      <c r="F18" s="90" t="s">
        <v>7</v>
      </c>
      <c r="G18" s="90"/>
      <c r="H18" s="90"/>
      <c r="I18" s="91">
        <v>0</v>
      </c>
      <c r="J18" s="91">
        <v>71180</v>
      </c>
      <c r="K18" s="91">
        <v>0</v>
      </c>
      <c r="L18" s="91">
        <v>38440</v>
      </c>
      <c r="M18" s="91">
        <v>0</v>
      </c>
      <c r="N18" s="91">
        <v>32740</v>
      </c>
      <c r="O18" s="91">
        <v>0</v>
      </c>
      <c r="P18" s="91">
        <v>0</v>
      </c>
      <c r="Q18" s="91">
        <v>65016.3</v>
      </c>
      <c r="R18" s="91">
        <v>65016.3</v>
      </c>
    </row>
    <row r="19" spans="1:18" ht="45" customHeight="1" outlineLevel="6">
      <c r="A19" s="89" t="s">
        <v>17</v>
      </c>
      <c r="B19" s="90" t="s">
        <v>15</v>
      </c>
      <c r="C19" s="90" t="s">
        <v>16</v>
      </c>
      <c r="D19" s="90" t="s">
        <v>22</v>
      </c>
      <c r="E19" s="90" t="s">
        <v>18</v>
      </c>
      <c r="F19" s="90" t="s">
        <v>7</v>
      </c>
      <c r="G19" s="90"/>
      <c r="H19" s="90"/>
      <c r="I19" s="91">
        <v>0</v>
      </c>
      <c r="J19" s="91">
        <v>747048.9</v>
      </c>
      <c r="K19" s="91">
        <v>237177.5</v>
      </c>
      <c r="L19" s="91">
        <v>256871.4</v>
      </c>
      <c r="M19" s="91">
        <v>0</v>
      </c>
      <c r="N19" s="91">
        <v>253000</v>
      </c>
      <c r="O19" s="91">
        <v>0</v>
      </c>
      <c r="P19" s="91">
        <v>0</v>
      </c>
      <c r="Q19" s="91">
        <v>719869.42</v>
      </c>
      <c r="R19" s="91">
        <v>719869.42</v>
      </c>
    </row>
    <row r="20" spans="1:18" ht="15" customHeight="1" outlineLevel="6">
      <c r="A20" s="89" t="s">
        <v>19</v>
      </c>
      <c r="B20" s="90" t="s">
        <v>15</v>
      </c>
      <c r="C20" s="90" t="s">
        <v>16</v>
      </c>
      <c r="D20" s="90" t="s">
        <v>22</v>
      </c>
      <c r="E20" s="90" t="s">
        <v>20</v>
      </c>
      <c r="F20" s="90" t="s">
        <v>7</v>
      </c>
      <c r="G20" s="90"/>
      <c r="H20" s="90"/>
      <c r="I20" s="91">
        <v>0</v>
      </c>
      <c r="J20" s="91">
        <v>800</v>
      </c>
      <c r="K20" s="91">
        <v>400</v>
      </c>
      <c r="L20" s="91">
        <v>200</v>
      </c>
      <c r="M20" s="91">
        <v>0</v>
      </c>
      <c r="N20" s="91">
        <v>200</v>
      </c>
      <c r="O20" s="91">
        <v>0</v>
      </c>
      <c r="P20" s="91">
        <v>0</v>
      </c>
      <c r="Q20" s="91">
        <v>512.25</v>
      </c>
      <c r="R20" s="91">
        <v>512.25</v>
      </c>
    </row>
    <row r="21" spans="1:18" ht="45" customHeight="1" outlineLevel="1">
      <c r="A21" s="94" t="s">
        <v>27</v>
      </c>
      <c r="B21" s="95" t="s">
        <v>7</v>
      </c>
      <c r="C21" s="95" t="s">
        <v>8</v>
      </c>
      <c r="D21" s="95" t="s">
        <v>28</v>
      </c>
      <c r="E21" s="95" t="s">
        <v>7</v>
      </c>
      <c r="F21" s="95" t="s">
        <v>7</v>
      </c>
      <c r="G21" s="95"/>
      <c r="H21" s="95"/>
      <c r="I21" s="96">
        <v>0</v>
      </c>
      <c r="J21" s="96">
        <v>3778910</v>
      </c>
      <c r="K21" s="96">
        <v>101600</v>
      </c>
      <c r="L21" s="96">
        <v>2598910</v>
      </c>
      <c r="M21" s="96">
        <v>0</v>
      </c>
      <c r="N21" s="96">
        <v>1078400</v>
      </c>
      <c r="O21" s="96">
        <v>0</v>
      </c>
      <c r="P21" s="96">
        <v>0</v>
      </c>
      <c r="Q21" s="96">
        <v>3775502.4</v>
      </c>
      <c r="R21" s="91">
        <v>3775502.4</v>
      </c>
    </row>
    <row r="22" spans="1:18" ht="30" customHeight="1" outlineLevel="2">
      <c r="A22" s="101" t="s">
        <v>29</v>
      </c>
      <c r="B22" s="102" t="s">
        <v>7</v>
      </c>
      <c r="C22" s="102" t="s">
        <v>8</v>
      </c>
      <c r="D22" s="102" t="s">
        <v>30</v>
      </c>
      <c r="E22" s="102" t="s">
        <v>7</v>
      </c>
      <c r="F22" s="102" t="s">
        <v>7</v>
      </c>
      <c r="G22" s="102"/>
      <c r="H22" s="102"/>
      <c r="I22" s="103">
        <v>0</v>
      </c>
      <c r="J22" s="103">
        <v>75000</v>
      </c>
      <c r="K22" s="103">
        <v>11600</v>
      </c>
      <c r="L22" s="103">
        <v>0</v>
      </c>
      <c r="M22" s="103">
        <v>0</v>
      </c>
      <c r="N22" s="103">
        <v>63400</v>
      </c>
      <c r="O22" s="103">
        <v>0</v>
      </c>
      <c r="P22" s="103">
        <v>0</v>
      </c>
      <c r="Q22" s="103">
        <v>71592.4</v>
      </c>
      <c r="R22" s="91">
        <v>71592.4</v>
      </c>
    </row>
    <row r="23" spans="1:18" ht="45" customHeight="1" outlineLevel="3">
      <c r="A23" s="104" t="s">
        <v>14</v>
      </c>
      <c r="B23" s="105" t="s">
        <v>15</v>
      </c>
      <c r="C23" s="105" t="s">
        <v>8</v>
      </c>
      <c r="D23" s="105" t="s">
        <v>30</v>
      </c>
      <c r="E23" s="105" t="s">
        <v>7</v>
      </c>
      <c r="F23" s="105" t="s">
        <v>7</v>
      </c>
      <c r="G23" s="105"/>
      <c r="H23" s="105"/>
      <c r="I23" s="106">
        <v>0</v>
      </c>
      <c r="J23" s="106">
        <v>75000</v>
      </c>
      <c r="K23" s="106">
        <v>11600</v>
      </c>
      <c r="L23" s="106">
        <v>0</v>
      </c>
      <c r="M23" s="106">
        <v>0</v>
      </c>
      <c r="N23" s="106">
        <v>63400</v>
      </c>
      <c r="O23" s="106">
        <v>0</v>
      </c>
      <c r="P23" s="106">
        <v>0</v>
      </c>
      <c r="Q23" s="106">
        <v>71592.4</v>
      </c>
      <c r="R23" s="91">
        <v>71592.4</v>
      </c>
    </row>
    <row r="24" spans="1:18" ht="45" customHeight="1" outlineLevel="6">
      <c r="A24" s="89" t="s">
        <v>17</v>
      </c>
      <c r="B24" s="90" t="s">
        <v>15</v>
      </c>
      <c r="C24" s="90" t="s">
        <v>31</v>
      </c>
      <c r="D24" s="90" t="s">
        <v>30</v>
      </c>
      <c r="E24" s="90" t="s">
        <v>18</v>
      </c>
      <c r="F24" s="90" t="s">
        <v>7</v>
      </c>
      <c r="G24" s="90"/>
      <c r="H24" s="90"/>
      <c r="I24" s="91">
        <v>0</v>
      </c>
      <c r="J24" s="91">
        <v>75000</v>
      </c>
      <c r="K24" s="91">
        <v>11600</v>
      </c>
      <c r="L24" s="91">
        <v>0</v>
      </c>
      <c r="M24" s="91">
        <v>0</v>
      </c>
      <c r="N24" s="91">
        <v>63400</v>
      </c>
      <c r="O24" s="91">
        <v>0</v>
      </c>
      <c r="P24" s="91">
        <v>0</v>
      </c>
      <c r="Q24" s="91">
        <v>71592.4</v>
      </c>
      <c r="R24" s="91">
        <v>71592.4</v>
      </c>
    </row>
    <row r="25" spans="1:18" ht="30" customHeight="1" outlineLevel="2">
      <c r="A25" s="101" t="s">
        <v>32</v>
      </c>
      <c r="B25" s="102" t="s">
        <v>7</v>
      </c>
      <c r="C25" s="102" t="s">
        <v>8</v>
      </c>
      <c r="D25" s="102" t="s">
        <v>33</v>
      </c>
      <c r="E25" s="102" t="s">
        <v>7</v>
      </c>
      <c r="F25" s="102" t="s">
        <v>7</v>
      </c>
      <c r="G25" s="102"/>
      <c r="H25" s="102"/>
      <c r="I25" s="103">
        <v>0</v>
      </c>
      <c r="J25" s="103">
        <v>3703910</v>
      </c>
      <c r="K25" s="103">
        <v>90000</v>
      </c>
      <c r="L25" s="103">
        <v>2598910</v>
      </c>
      <c r="M25" s="103">
        <v>0</v>
      </c>
      <c r="N25" s="103">
        <v>1015000</v>
      </c>
      <c r="O25" s="103">
        <v>0</v>
      </c>
      <c r="P25" s="103">
        <v>0</v>
      </c>
      <c r="Q25" s="103">
        <v>3703910</v>
      </c>
      <c r="R25" s="91">
        <v>3703910</v>
      </c>
    </row>
    <row r="26" spans="1:18" ht="30" customHeight="1" outlineLevel="3">
      <c r="A26" s="97" t="s">
        <v>34</v>
      </c>
      <c r="B26" s="98" t="s">
        <v>35</v>
      </c>
      <c r="C26" s="98" t="s">
        <v>8</v>
      </c>
      <c r="D26" s="98" t="s">
        <v>33</v>
      </c>
      <c r="E26" s="98" t="s">
        <v>7</v>
      </c>
      <c r="F26" s="98" t="s">
        <v>7</v>
      </c>
      <c r="G26" s="98"/>
      <c r="H26" s="98"/>
      <c r="I26" s="99">
        <v>0</v>
      </c>
      <c r="J26" s="99">
        <v>300000</v>
      </c>
      <c r="K26" s="99">
        <v>0</v>
      </c>
      <c r="L26" s="99">
        <v>300000</v>
      </c>
      <c r="M26" s="99">
        <v>0</v>
      </c>
      <c r="N26" s="99">
        <v>0</v>
      </c>
      <c r="O26" s="99">
        <v>0</v>
      </c>
      <c r="P26" s="99">
        <v>0</v>
      </c>
      <c r="Q26" s="99">
        <v>300000</v>
      </c>
      <c r="R26" s="91">
        <v>300000</v>
      </c>
    </row>
    <row r="27" spans="1:18" ht="30" customHeight="1" outlineLevel="6">
      <c r="A27" s="89" t="s">
        <v>37</v>
      </c>
      <c r="B27" s="90" t="s">
        <v>35</v>
      </c>
      <c r="C27" s="90" t="s">
        <v>36</v>
      </c>
      <c r="D27" s="90" t="s">
        <v>33</v>
      </c>
      <c r="E27" s="90" t="s">
        <v>38</v>
      </c>
      <c r="F27" s="90" t="s">
        <v>7</v>
      </c>
      <c r="G27" s="90"/>
      <c r="H27" s="90"/>
      <c r="I27" s="91">
        <v>0</v>
      </c>
      <c r="J27" s="91">
        <v>300000</v>
      </c>
      <c r="K27" s="91">
        <v>0</v>
      </c>
      <c r="L27" s="91">
        <v>300000</v>
      </c>
      <c r="M27" s="91">
        <v>0</v>
      </c>
      <c r="N27" s="91">
        <v>0</v>
      </c>
      <c r="O27" s="91">
        <v>0</v>
      </c>
      <c r="P27" s="91">
        <v>0</v>
      </c>
      <c r="Q27" s="91">
        <v>300000</v>
      </c>
      <c r="R27" s="91">
        <v>300000</v>
      </c>
    </row>
    <row r="28" spans="1:18" ht="24" customHeight="1" outlineLevel="3">
      <c r="A28" s="110" t="s">
        <v>39</v>
      </c>
      <c r="B28" s="111" t="s">
        <v>40</v>
      </c>
      <c r="C28" s="111" t="s">
        <v>8</v>
      </c>
      <c r="D28" s="111" t="s">
        <v>33</v>
      </c>
      <c r="E28" s="111" t="s">
        <v>7</v>
      </c>
      <c r="F28" s="111" t="s">
        <v>7</v>
      </c>
      <c r="G28" s="111"/>
      <c r="H28" s="111"/>
      <c r="I28" s="112">
        <v>0</v>
      </c>
      <c r="J28" s="112">
        <v>3403910</v>
      </c>
      <c r="K28" s="112">
        <v>90000</v>
      </c>
      <c r="L28" s="112">
        <v>2298910</v>
      </c>
      <c r="M28" s="112">
        <v>0</v>
      </c>
      <c r="N28" s="112">
        <v>1015000</v>
      </c>
      <c r="O28" s="112">
        <v>0</v>
      </c>
      <c r="P28" s="112">
        <v>0</v>
      </c>
      <c r="Q28" s="112">
        <v>3403910</v>
      </c>
      <c r="R28" s="91">
        <v>3403910</v>
      </c>
    </row>
    <row r="29" spans="1:18" ht="30" customHeight="1" outlineLevel="6">
      <c r="A29" s="89" t="s">
        <v>37</v>
      </c>
      <c r="B29" s="90" t="s">
        <v>40</v>
      </c>
      <c r="C29" s="90" t="s">
        <v>41</v>
      </c>
      <c r="D29" s="90" t="s">
        <v>33</v>
      </c>
      <c r="E29" s="90" t="s">
        <v>38</v>
      </c>
      <c r="F29" s="90" t="s">
        <v>7</v>
      </c>
      <c r="G29" s="90"/>
      <c r="H29" s="90"/>
      <c r="I29" s="91">
        <v>0</v>
      </c>
      <c r="J29" s="91">
        <v>3313910</v>
      </c>
      <c r="K29" s="91">
        <v>0</v>
      </c>
      <c r="L29" s="91">
        <v>2298910</v>
      </c>
      <c r="M29" s="91">
        <v>0</v>
      </c>
      <c r="N29" s="91">
        <v>1015000</v>
      </c>
      <c r="O29" s="91">
        <v>0</v>
      </c>
      <c r="P29" s="91">
        <v>0</v>
      </c>
      <c r="Q29" s="91">
        <v>3313910</v>
      </c>
      <c r="R29" s="91">
        <v>3313910</v>
      </c>
    </row>
    <row r="30" spans="1:18" ht="30" customHeight="1" outlineLevel="6">
      <c r="A30" s="89" t="s">
        <v>37</v>
      </c>
      <c r="B30" s="90" t="s">
        <v>40</v>
      </c>
      <c r="C30" s="90" t="s">
        <v>42</v>
      </c>
      <c r="D30" s="90" t="s">
        <v>33</v>
      </c>
      <c r="E30" s="90" t="s">
        <v>38</v>
      </c>
      <c r="F30" s="90" t="s">
        <v>7</v>
      </c>
      <c r="G30" s="90"/>
      <c r="H30" s="90"/>
      <c r="I30" s="91">
        <v>0</v>
      </c>
      <c r="J30" s="91">
        <v>90000</v>
      </c>
      <c r="K30" s="91">
        <v>90000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90000</v>
      </c>
      <c r="R30" s="91">
        <v>90000</v>
      </c>
    </row>
    <row r="31" spans="1:18" ht="12.75" customHeight="1">
      <c r="A31" s="165" t="s">
        <v>43</v>
      </c>
      <c r="B31" s="166"/>
      <c r="C31" s="166"/>
      <c r="D31" s="166"/>
      <c r="E31" s="166"/>
      <c r="F31" s="166"/>
      <c r="G31" s="166"/>
      <c r="H31" s="166"/>
      <c r="I31" s="92">
        <v>0</v>
      </c>
      <c r="J31" s="92">
        <v>13669800.55</v>
      </c>
      <c r="K31" s="92">
        <v>3011750</v>
      </c>
      <c r="L31" s="92">
        <v>5843760.9</v>
      </c>
      <c r="M31" s="92">
        <v>0</v>
      </c>
      <c r="N31" s="92">
        <v>4814289.65</v>
      </c>
      <c r="O31" s="92">
        <v>0</v>
      </c>
      <c r="P31" s="92">
        <v>0</v>
      </c>
      <c r="Q31" s="92">
        <v>13221365.94</v>
      </c>
      <c r="R31" s="92">
        <v>13221365.94</v>
      </c>
    </row>
    <row r="32" spans="1:18" ht="12.7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 t="s">
        <v>4</v>
      </c>
    </row>
    <row r="33" spans="1:18" ht="15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93"/>
    </row>
  </sheetData>
  <sheetProtection/>
  <mergeCells count="25">
    <mergeCell ref="B6:F6"/>
    <mergeCell ref="G6:G8"/>
    <mergeCell ref="H6:H8"/>
    <mergeCell ref="F7:F8"/>
    <mergeCell ref="I6:I8"/>
    <mergeCell ref="N6:N8"/>
    <mergeCell ref="J6:J8"/>
    <mergeCell ref="R6:R7"/>
    <mergeCell ref="P6:P8"/>
    <mergeCell ref="Q6:Q8"/>
    <mergeCell ref="A1:J1"/>
    <mergeCell ref="A2:J2"/>
    <mergeCell ref="A3:R3"/>
    <mergeCell ref="A4:R4"/>
    <mergeCell ref="A6:A8"/>
    <mergeCell ref="A31:H31"/>
    <mergeCell ref="A33:Q33"/>
    <mergeCell ref="O6:O8"/>
    <mergeCell ref="B7:B8"/>
    <mergeCell ref="C7:C8"/>
    <mergeCell ref="D7:D8"/>
    <mergeCell ref="E7:E8"/>
    <mergeCell ref="K6:K8"/>
    <mergeCell ref="L6:L8"/>
    <mergeCell ref="M6:M8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29" sqref="A29"/>
    </sheetView>
  </sheetViews>
  <sheetFormatPr defaultColWidth="9.00390625" defaultRowHeight="12.75" outlineLevelRow="6"/>
  <cols>
    <col min="1" max="1" width="43.625" style="86" customWidth="1"/>
    <col min="2" max="2" width="10.875" style="86" customWidth="1"/>
    <col min="3" max="3" width="11.00390625" style="86" customWidth="1"/>
    <col min="4" max="4" width="12.00390625" style="86" customWidth="1"/>
    <col min="5" max="5" width="10.875" style="86" customWidth="1"/>
    <col min="6" max="6" width="12.125" style="86" customWidth="1"/>
    <col min="7" max="9" width="9.125" style="86" hidden="1" customWidth="1"/>
    <col min="10" max="10" width="16.00390625" style="86" customWidth="1"/>
    <col min="11" max="12" width="12.75390625" style="86" customWidth="1"/>
    <col min="13" max="13" width="9.125" style="86" hidden="1" customWidth="1"/>
    <col min="14" max="14" width="12.75390625" style="86" customWidth="1"/>
    <col min="15" max="15" width="9.125" style="86" hidden="1" customWidth="1"/>
    <col min="16" max="16" width="12.75390625" style="86" customWidth="1"/>
    <col min="17" max="17" width="9.125" style="86" hidden="1" customWidth="1"/>
    <col min="18" max="18" width="12.75390625" style="86" customWidth="1"/>
    <col min="19" max="19" width="9.125" style="86" hidden="1" customWidth="1"/>
    <col min="20" max="16384" width="9.125" style="86" customWidth="1"/>
  </cols>
  <sheetData>
    <row r="1" spans="1:19" ht="1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85"/>
      <c r="L1" s="85"/>
      <c r="M1" s="85"/>
      <c r="N1" s="85"/>
      <c r="O1" s="85"/>
      <c r="P1" s="85"/>
      <c r="Q1" s="85"/>
      <c r="R1" s="85"/>
      <c r="S1" s="85"/>
    </row>
    <row r="2" spans="1:19" ht="15" customHeight="1">
      <c r="A2" s="173" t="s">
        <v>0</v>
      </c>
      <c r="B2" s="171"/>
      <c r="C2" s="171"/>
      <c r="D2" s="171"/>
      <c r="E2" s="171"/>
      <c r="F2" s="171"/>
      <c r="G2" s="171"/>
      <c r="H2" s="171"/>
      <c r="I2" s="171"/>
      <c r="J2" s="173"/>
      <c r="K2" s="85"/>
      <c r="L2" s="85"/>
      <c r="M2" s="85"/>
      <c r="N2" s="85"/>
      <c r="O2" s="85"/>
      <c r="P2" s="85"/>
      <c r="Q2" s="85"/>
      <c r="R2" s="85"/>
      <c r="S2" s="85"/>
    </row>
    <row r="3" spans="1:19" ht="18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.75" customHeight="1">
      <c r="A4" s="176" t="s">
        <v>163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5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12.75" customHeight="1">
      <c r="A6" s="169" t="s">
        <v>3</v>
      </c>
      <c r="B6" s="178" t="s">
        <v>150</v>
      </c>
      <c r="C6" s="179"/>
      <c r="D6" s="179"/>
      <c r="E6" s="179"/>
      <c r="F6" s="179"/>
      <c r="G6" s="169" t="s">
        <v>4</v>
      </c>
      <c r="H6" s="169" t="s">
        <v>4</v>
      </c>
      <c r="I6" s="169" t="s">
        <v>4</v>
      </c>
      <c r="J6" s="169" t="s">
        <v>161</v>
      </c>
      <c r="K6" s="169" t="s">
        <v>97</v>
      </c>
      <c r="L6" s="169" t="s">
        <v>151</v>
      </c>
      <c r="M6" s="169" t="s">
        <v>4</v>
      </c>
      <c r="N6" s="169" t="s">
        <v>152</v>
      </c>
      <c r="O6" s="169" t="s">
        <v>4</v>
      </c>
      <c r="P6" s="169" t="s">
        <v>160</v>
      </c>
      <c r="Q6" s="169" t="s">
        <v>4</v>
      </c>
      <c r="R6" s="169" t="s">
        <v>5</v>
      </c>
      <c r="S6" s="169" t="s">
        <v>4</v>
      </c>
    </row>
    <row r="7" spans="1:19" ht="26.25" customHeight="1">
      <c r="A7" s="170"/>
      <c r="B7" s="169" t="s">
        <v>153</v>
      </c>
      <c r="C7" s="169" t="s">
        <v>154</v>
      </c>
      <c r="D7" s="169" t="s">
        <v>155</v>
      </c>
      <c r="E7" s="169" t="s">
        <v>156</v>
      </c>
      <c r="F7" s="169" t="s">
        <v>157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88"/>
    </row>
    <row r="9" spans="1:19" ht="60" customHeight="1">
      <c r="A9" s="122" t="s">
        <v>6</v>
      </c>
      <c r="B9" s="123" t="s">
        <v>7</v>
      </c>
      <c r="C9" s="123" t="s">
        <v>8</v>
      </c>
      <c r="D9" s="123" t="s">
        <v>9</v>
      </c>
      <c r="E9" s="123" t="s">
        <v>7</v>
      </c>
      <c r="F9" s="123" t="s">
        <v>7</v>
      </c>
      <c r="G9" s="123"/>
      <c r="H9" s="123"/>
      <c r="I9" s="124">
        <v>0</v>
      </c>
      <c r="J9" s="124">
        <v>18845581.32</v>
      </c>
      <c r="K9" s="124">
        <v>3011750</v>
      </c>
      <c r="L9" s="124">
        <v>5843760.9</v>
      </c>
      <c r="M9" s="124">
        <v>0</v>
      </c>
      <c r="N9" s="124">
        <v>4813289.65</v>
      </c>
      <c r="O9" s="124">
        <v>0</v>
      </c>
      <c r="P9" s="124">
        <v>5176780.77</v>
      </c>
      <c r="Q9" s="124">
        <v>0</v>
      </c>
      <c r="R9" s="124">
        <v>18600011.93</v>
      </c>
      <c r="S9" s="91">
        <v>18600011.93</v>
      </c>
    </row>
    <row r="10" spans="1:19" ht="60" customHeight="1" outlineLevel="1">
      <c r="A10" s="94" t="s">
        <v>10</v>
      </c>
      <c r="B10" s="95" t="s">
        <v>7</v>
      </c>
      <c r="C10" s="95" t="s">
        <v>8</v>
      </c>
      <c r="D10" s="95" t="s">
        <v>11</v>
      </c>
      <c r="E10" s="95" t="s">
        <v>7</v>
      </c>
      <c r="F10" s="95" t="s">
        <v>7</v>
      </c>
      <c r="G10" s="95"/>
      <c r="H10" s="95"/>
      <c r="I10" s="96">
        <v>0</v>
      </c>
      <c r="J10" s="96">
        <v>15066671.32</v>
      </c>
      <c r="K10" s="96">
        <v>2910150</v>
      </c>
      <c r="L10" s="96">
        <v>3244850.9</v>
      </c>
      <c r="M10" s="96">
        <v>0</v>
      </c>
      <c r="N10" s="96">
        <v>3734889.65</v>
      </c>
      <c r="O10" s="96">
        <v>0</v>
      </c>
      <c r="P10" s="96">
        <v>5176780.77</v>
      </c>
      <c r="Q10" s="96">
        <v>0</v>
      </c>
      <c r="R10" s="96">
        <v>14836361.28</v>
      </c>
      <c r="S10" s="91">
        <v>14836361.28</v>
      </c>
    </row>
    <row r="11" spans="1:19" ht="75" customHeight="1" outlineLevel="2">
      <c r="A11" s="101" t="s">
        <v>12</v>
      </c>
      <c r="B11" s="102" t="s">
        <v>7</v>
      </c>
      <c r="C11" s="102" t="s">
        <v>8</v>
      </c>
      <c r="D11" s="102" t="s">
        <v>13</v>
      </c>
      <c r="E11" s="102" t="s">
        <v>7</v>
      </c>
      <c r="F11" s="102" t="s">
        <v>7</v>
      </c>
      <c r="G11" s="102"/>
      <c r="H11" s="102"/>
      <c r="I11" s="103">
        <v>0</v>
      </c>
      <c r="J11" s="103">
        <v>4194270</v>
      </c>
      <c r="K11" s="103">
        <v>434782.5</v>
      </c>
      <c r="L11" s="103">
        <v>786549.5</v>
      </c>
      <c r="M11" s="103">
        <v>0</v>
      </c>
      <c r="N11" s="103">
        <v>1086683.5</v>
      </c>
      <c r="O11" s="103">
        <v>0</v>
      </c>
      <c r="P11" s="103">
        <v>1886254.5</v>
      </c>
      <c r="Q11" s="103">
        <v>0</v>
      </c>
      <c r="R11" s="103">
        <v>4019779.42</v>
      </c>
      <c r="S11" s="91">
        <v>4019779.42</v>
      </c>
    </row>
    <row r="12" spans="1:19" ht="45" customHeight="1" outlineLevel="3">
      <c r="A12" s="104" t="s">
        <v>14</v>
      </c>
      <c r="B12" s="105" t="s">
        <v>15</v>
      </c>
      <c r="C12" s="105" t="s">
        <v>8</v>
      </c>
      <c r="D12" s="105" t="s">
        <v>13</v>
      </c>
      <c r="E12" s="105" t="s">
        <v>7</v>
      </c>
      <c r="F12" s="105" t="s">
        <v>7</v>
      </c>
      <c r="G12" s="105"/>
      <c r="H12" s="105"/>
      <c r="I12" s="106">
        <v>0</v>
      </c>
      <c r="J12" s="106">
        <v>4194270</v>
      </c>
      <c r="K12" s="106">
        <v>434782.5</v>
      </c>
      <c r="L12" s="106">
        <v>786549.5</v>
      </c>
      <c r="M12" s="106">
        <v>0</v>
      </c>
      <c r="N12" s="106">
        <v>1086683.5</v>
      </c>
      <c r="O12" s="106">
        <v>0</v>
      </c>
      <c r="P12" s="106">
        <v>1886254.5</v>
      </c>
      <c r="Q12" s="106">
        <v>0</v>
      </c>
      <c r="R12" s="106">
        <v>4019779.42</v>
      </c>
      <c r="S12" s="91">
        <v>4019779.42</v>
      </c>
    </row>
    <row r="13" spans="1:19" ht="45" customHeight="1" outlineLevel="6">
      <c r="A13" s="89" t="s">
        <v>17</v>
      </c>
      <c r="B13" s="90" t="s">
        <v>15</v>
      </c>
      <c r="C13" s="90" t="s">
        <v>16</v>
      </c>
      <c r="D13" s="90" t="s">
        <v>13</v>
      </c>
      <c r="E13" s="90" t="s">
        <v>18</v>
      </c>
      <c r="F13" s="90" t="s">
        <v>7</v>
      </c>
      <c r="G13" s="90"/>
      <c r="H13" s="90"/>
      <c r="I13" s="91">
        <v>0</v>
      </c>
      <c r="J13" s="91">
        <v>4194270</v>
      </c>
      <c r="K13" s="91">
        <v>434782.5</v>
      </c>
      <c r="L13" s="91">
        <v>786549.5</v>
      </c>
      <c r="M13" s="91">
        <v>0</v>
      </c>
      <c r="N13" s="91">
        <v>1086683.5</v>
      </c>
      <c r="O13" s="91">
        <v>0</v>
      </c>
      <c r="P13" s="91">
        <v>1886254.5</v>
      </c>
      <c r="Q13" s="91">
        <v>0</v>
      </c>
      <c r="R13" s="91">
        <v>4019779.42</v>
      </c>
      <c r="S13" s="91">
        <v>4019779.42</v>
      </c>
    </row>
    <row r="14" spans="1:19" ht="60" customHeight="1" outlineLevel="2">
      <c r="A14" s="101" t="s">
        <v>21</v>
      </c>
      <c r="B14" s="102" t="s">
        <v>7</v>
      </c>
      <c r="C14" s="102" t="s">
        <v>8</v>
      </c>
      <c r="D14" s="102" t="s">
        <v>22</v>
      </c>
      <c r="E14" s="102" t="s">
        <v>7</v>
      </c>
      <c r="F14" s="102" t="s">
        <v>7</v>
      </c>
      <c r="G14" s="102"/>
      <c r="H14" s="102"/>
      <c r="I14" s="103">
        <v>0</v>
      </c>
      <c r="J14" s="103">
        <v>10872401.32</v>
      </c>
      <c r="K14" s="103">
        <v>2475367.5</v>
      </c>
      <c r="L14" s="103">
        <v>2458301.4</v>
      </c>
      <c r="M14" s="103">
        <v>0</v>
      </c>
      <c r="N14" s="103">
        <v>2648206.15</v>
      </c>
      <c r="O14" s="103">
        <v>0</v>
      </c>
      <c r="P14" s="103">
        <v>3290526.27</v>
      </c>
      <c r="Q14" s="103">
        <v>0</v>
      </c>
      <c r="R14" s="103">
        <v>10816581.86</v>
      </c>
      <c r="S14" s="91">
        <v>10816581.86</v>
      </c>
    </row>
    <row r="15" spans="1:19" ht="45" customHeight="1" outlineLevel="3">
      <c r="A15" s="104" t="s">
        <v>14</v>
      </c>
      <c r="B15" s="105" t="s">
        <v>15</v>
      </c>
      <c r="C15" s="105" t="s">
        <v>8</v>
      </c>
      <c r="D15" s="105" t="s">
        <v>22</v>
      </c>
      <c r="E15" s="105" t="s">
        <v>7</v>
      </c>
      <c r="F15" s="105" t="s">
        <v>7</v>
      </c>
      <c r="G15" s="105"/>
      <c r="H15" s="105"/>
      <c r="I15" s="106">
        <v>0</v>
      </c>
      <c r="J15" s="106">
        <v>10872401.32</v>
      </c>
      <c r="K15" s="106">
        <v>2475367.5</v>
      </c>
      <c r="L15" s="106">
        <v>2458301.4</v>
      </c>
      <c r="M15" s="106">
        <v>0</v>
      </c>
      <c r="N15" s="106">
        <v>2648206.15</v>
      </c>
      <c r="O15" s="106">
        <v>0</v>
      </c>
      <c r="P15" s="106">
        <v>3290526.27</v>
      </c>
      <c r="Q15" s="106">
        <v>0</v>
      </c>
      <c r="R15" s="106">
        <v>10816581.86</v>
      </c>
      <c r="S15" s="91">
        <v>10816581.86</v>
      </c>
    </row>
    <row r="16" spans="1:19" ht="45" customHeight="1" outlineLevel="6">
      <c r="A16" s="89" t="s">
        <v>23</v>
      </c>
      <c r="B16" s="90" t="s">
        <v>15</v>
      </c>
      <c r="C16" s="90" t="s">
        <v>16</v>
      </c>
      <c r="D16" s="90" t="s">
        <v>22</v>
      </c>
      <c r="E16" s="90" t="s">
        <v>24</v>
      </c>
      <c r="F16" s="90" t="s">
        <v>7</v>
      </c>
      <c r="G16" s="90"/>
      <c r="H16" s="90"/>
      <c r="I16" s="91">
        <v>0</v>
      </c>
      <c r="J16" s="91">
        <v>9482671.3</v>
      </c>
      <c r="K16" s="91">
        <v>2237790</v>
      </c>
      <c r="L16" s="91">
        <v>2162790</v>
      </c>
      <c r="M16" s="91">
        <v>0</v>
      </c>
      <c r="N16" s="91">
        <v>2362266.15</v>
      </c>
      <c r="O16" s="91">
        <v>0</v>
      </c>
      <c r="P16" s="91">
        <v>2719825.15</v>
      </c>
      <c r="Q16" s="91">
        <v>0</v>
      </c>
      <c r="R16" s="91">
        <v>9476107.24</v>
      </c>
      <c r="S16" s="91">
        <v>9476107.24</v>
      </c>
    </row>
    <row r="17" spans="1:19" ht="45" customHeight="1" outlineLevel="6">
      <c r="A17" s="89" t="s">
        <v>25</v>
      </c>
      <c r="B17" s="90" t="s">
        <v>15</v>
      </c>
      <c r="C17" s="90" t="s">
        <v>16</v>
      </c>
      <c r="D17" s="90" t="s">
        <v>22</v>
      </c>
      <c r="E17" s="90" t="s">
        <v>26</v>
      </c>
      <c r="F17" s="90" t="s">
        <v>7</v>
      </c>
      <c r="G17" s="90"/>
      <c r="H17" s="90"/>
      <c r="I17" s="91">
        <v>0</v>
      </c>
      <c r="J17" s="91">
        <v>115600</v>
      </c>
      <c r="K17" s="91">
        <v>0</v>
      </c>
      <c r="L17" s="91">
        <v>38440</v>
      </c>
      <c r="M17" s="91">
        <v>0</v>
      </c>
      <c r="N17" s="91">
        <v>32740</v>
      </c>
      <c r="O17" s="91">
        <v>0</v>
      </c>
      <c r="P17" s="91">
        <v>44420</v>
      </c>
      <c r="Q17" s="91">
        <v>0</v>
      </c>
      <c r="R17" s="91">
        <v>103316.3</v>
      </c>
      <c r="S17" s="91">
        <v>103316.3</v>
      </c>
    </row>
    <row r="18" spans="1:19" ht="45" customHeight="1" outlineLevel="6">
      <c r="A18" s="89" t="s">
        <v>17</v>
      </c>
      <c r="B18" s="90" t="s">
        <v>15</v>
      </c>
      <c r="C18" s="90" t="s">
        <v>16</v>
      </c>
      <c r="D18" s="90" t="s">
        <v>22</v>
      </c>
      <c r="E18" s="90" t="s">
        <v>18</v>
      </c>
      <c r="F18" s="90" t="s">
        <v>7</v>
      </c>
      <c r="G18" s="90"/>
      <c r="H18" s="90"/>
      <c r="I18" s="91">
        <v>0</v>
      </c>
      <c r="J18" s="91">
        <v>1273130.02</v>
      </c>
      <c r="K18" s="91">
        <v>237177.5</v>
      </c>
      <c r="L18" s="91">
        <v>256871.4</v>
      </c>
      <c r="M18" s="91">
        <v>0</v>
      </c>
      <c r="N18" s="91">
        <v>253000</v>
      </c>
      <c r="O18" s="91">
        <v>0</v>
      </c>
      <c r="P18" s="91">
        <v>526081.12</v>
      </c>
      <c r="Q18" s="91">
        <v>0</v>
      </c>
      <c r="R18" s="91">
        <v>1236475.08</v>
      </c>
      <c r="S18" s="91">
        <v>1236475.08</v>
      </c>
    </row>
    <row r="19" spans="1:19" ht="15" customHeight="1" outlineLevel="6">
      <c r="A19" s="89" t="s">
        <v>19</v>
      </c>
      <c r="B19" s="90" t="s">
        <v>15</v>
      </c>
      <c r="C19" s="90" t="s">
        <v>16</v>
      </c>
      <c r="D19" s="90" t="s">
        <v>22</v>
      </c>
      <c r="E19" s="90" t="s">
        <v>20</v>
      </c>
      <c r="F19" s="90" t="s">
        <v>7</v>
      </c>
      <c r="G19" s="90"/>
      <c r="H19" s="90"/>
      <c r="I19" s="91">
        <v>0</v>
      </c>
      <c r="J19" s="91">
        <v>1000</v>
      </c>
      <c r="K19" s="91">
        <v>400</v>
      </c>
      <c r="L19" s="91">
        <v>200</v>
      </c>
      <c r="M19" s="91">
        <v>0</v>
      </c>
      <c r="N19" s="91">
        <v>200</v>
      </c>
      <c r="O19" s="91">
        <v>0</v>
      </c>
      <c r="P19" s="91">
        <v>200</v>
      </c>
      <c r="Q19" s="91">
        <v>0</v>
      </c>
      <c r="R19" s="91">
        <v>683.24</v>
      </c>
      <c r="S19" s="91">
        <v>683.24</v>
      </c>
    </row>
    <row r="20" spans="1:19" ht="45" customHeight="1" outlineLevel="1">
      <c r="A20" s="94" t="s">
        <v>27</v>
      </c>
      <c r="B20" s="95" t="s">
        <v>7</v>
      </c>
      <c r="C20" s="95" t="s">
        <v>8</v>
      </c>
      <c r="D20" s="95" t="s">
        <v>28</v>
      </c>
      <c r="E20" s="95" t="s">
        <v>7</v>
      </c>
      <c r="F20" s="95" t="s">
        <v>7</v>
      </c>
      <c r="G20" s="95"/>
      <c r="H20" s="95"/>
      <c r="I20" s="96">
        <v>0</v>
      </c>
      <c r="J20" s="96">
        <v>3778910</v>
      </c>
      <c r="K20" s="96">
        <v>101600</v>
      </c>
      <c r="L20" s="96">
        <v>2598910</v>
      </c>
      <c r="M20" s="96">
        <v>0</v>
      </c>
      <c r="N20" s="96">
        <v>1078400</v>
      </c>
      <c r="O20" s="96">
        <v>0</v>
      </c>
      <c r="P20" s="96">
        <v>0</v>
      </c>
      <c r="Q20" s="96">
        <v>0</v>
      </c>
      <c r="R20" s="96">
        <v>3763650.65</v>
      </c>
      <c r="S20" s="91">
        <v>3763650.65</v>
      </c>
    </row>
    <row r="21" spans="1:19" ht="30" customHeight="1" outlineLevel="2">
      <c r="A21" s="101" t="s">
        <v>29</v>
      </c>
      <c r="B21" s="102" t="s">
        <v>7</v>
      </c>
      <c r="C21" s="102" t="s">
        <v>8</v>
      </c>
      <c r="D21" s="102" t="s">
        <v>30</v>
      </c>
      <c r="E21" s="102" t="s">
        <v>7</v>
      </c>
      <c r="F21" s="102" t="s">
        <v>7</v>
      </c>
      <c r="G21" s="102"/>
      <c r="H21" s="102"/>
      <c r="I21" s="103">
        <v>0</v>
      </c>
      <c r="J21" s="103">
        <v>75000</v>
      </c>
      <c r="K21" s="103">
        <v>11600</v>
      </c>
      <c r="L21" s="103">
        <v>0</v>
      </c>
      <c r="M21" s="103">
        <v>0</v>
      </c>
      <c r="N21" s="103">
        <v>63400</v>
      </c>
      <c r="O21" s="103">
        <v>0</v>
      </c>
      <c r="P21" s="103">
        <v>0</v>
      </c>
      <c r="Q21" s="103">
        <v>0</v>
      </c>
      <c r="R21" s="103">
        <v>71592.4</v>
      </c>
      <c r="S21" s="91">
        <v>71592.4</v>
      </c>
    </row>
    <row r="22" spans="1:19" ht="45" customHeight="1" outlineLevel="3">
      <c r="A22" s="104" t="s">
        <v>14</v>
      </c>
      <c r="B22" s="105" t="s">
        <v>15</v>
      </c>
      <c r="C22" s="105" t="s">
        <v>8</v>
      </c>
      <c r="D22" s="105" t="s">
        <v>30</v>
      </c>
      <c r="E22" s="105" t="s">
        <v>7</v>
      </c>
      <c r="F22" s="105" t="s">
        <v>7</v>
      </c>
      <c r="G22" s="105"/>
      <c r="H22" s="105"/>
      <c r="I22" s="106">
        <v>0</v>
      </c>
      <c r="J22" s="106">
        <v>75000</v>
      </c>
      <c r="K22" s="106">
        <v>11600</v>
      </c>
      <c r="L22" s="106">
        <v>0</v>
      </c>
      <c r="M22" s="106">
        <v>0</v>
      </c>
      <c r="N22" s="106">
        <v>63400</v>
      </c>
      <c r="O22" s="106">
        <v>0</v>
      </c>
      <c r="P22" s="106">
        <v>0</v>
      </c>
      <c r="Q22" s="106">
        <v>0</v>
      </c>
      <c r="R22" s="106">
        <v>71592.4</v>
      </c>
      <c r="S22" s="91">
        <v>71592.4</v>
      </c>
    </row>
    <row r="23" spans="1:19" ht="45" customHeight="1" outlineLevel="6">
      <c r="A23" s="89" t="s">
        <v>17</v>
      </c>
      <c r="B23" s="90" t="s">
        <v>15</v>
      </c>
      <c r="C23" s="90" t="s">
        <v>31</v>
      </c>
      <c r="D23" s="90" t="s">
        <v>30</v>
      </c>
      <c r="E23" s="90" t="s">
        <v>18</v>
      </c>
      <c r="F23" s="90" t="s">
        <v>7</v>
      </c>
      <c r="G23" s="90"/>
      <c r="H23" s="90"/>
      <c r="I23" s="91">
        <v>0</v>
      </c>
      <c r="J23" s="91">
        <v>75000</v>
      </c>
      <c r="K23" s="91">
        <v>11600</v>
      </c>
      <c r="L23" s="91">
        <v>0</v>
      </c>
      <c r="M23" s="91">
        <v>0</v>
      </c>
      <c r="N23" s="91">
        <v>63400</v>
      </c>
      <c r="O23" s="91">
        <v>0</v>
      </c>
      <c r="P23" s="91">
        <v>0</v>
      </c>
      <c r="Q23" s="91">
        <v>0</v>
      </c>
      <c r="R23" s="91">
        <v>71592.4</v>
      </c>
      <c r="S23" s="91">
        <v>71592.4</v>
      </c>
    </row>
    <row r="24" spans="1:19" ht="30" customHeight="1" outlineLevel="2">
      <c r="A24" s="101" t="s">
        <v>32</v>
      </c>
      <c r="B24" s="102" t="s">
        <v>7</v>
      </c>
      <c r="C24" s="102" t="s">
        <v>8</v>
      </c>
      <c r="D24" s="102" t="s">
        <v>33</v>
      </c>
      <c r="E24" s="102" t="s">
        <v>7</v>
      </c>
      <c r="F24" s="102" t="s">
        <v>7</v>
      </c>
      <c r="G24" s="102"/>
      <c r="H24" s="102"/>
      <c r="I24" s="103">
        <v>0</v>
      </c>
      <c r="J24" s="103">
        <v>3703910</v>
      </c>
      <c r="K24" s="103">
        <v>90000</v>
      </c>
      <c r="L24" s="103">
        <v>2598910</v>
      </c>
      <c r="M24" s="103">
        <v>0</v>
      </c>
      <c r="N24" s="103">
        <v>1015000</v>
      </c>
      <c r="O24" s="103">
        <v>0</v>
      </c>
      <c r="P24" s="103">
        <v>0</v>
      </c>
      <c r="Q24" s="103">
        <v>0</v>
      </c>
      <c r="R24" s="103">
        <v>3692058.25</v>
      </c>
      <c r="S24" s="91">
        <v>3692058.25</v>
      </c>
    </row>
    <row r="25" spans="1:19" ht="30" customHeight="1" outlineLevel="3">
      <c r="A25" s="97" t="s">
        <v>34</v>
      </c>
      <c r="B25" s="98" t="s">
        <v>35</v>
      </c>
      <c r="C25" s="98" t="s">
        <v>8</v>
      </c>
      <c r="D25" s="98" t="s">
        <v>33</v>
      </c>
      <c r="E25" s="98" t="s">
        <v>7</v>
      </c>
      <c r="F25" s="98" t="s">
        <v>7</v>
      </c>
      <c r="G25" s="98"/>
      <c r="H25" s="98"/>
      <c r="I25" s="99">
        <v>0</v>
      </c>
      <c r="J25" s="99">
        <v>300000</v>
      </c>
      <c r="K25" s="99">
        <v>0</v>
      </c>
      <c r="L25" s="99">
        <v>300000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299999.12</v>
      </c>
      <c r="S25" s="91">
        <v>299999.12</v>
      </c>
    </row>
    <row r="26" spans="1:19" ht="30" customHeight="1" outlineLevel="6">
      <c r="A26" s="89" t="s">
        <v>37</v>
      </c>
      <c r="B26" s="90" t="s">
        <v>35</v>
      </c>
      <c r="C26" s="90" t="s">
        <v>36</v>
      </c>
      <c r="D26" s="90" t="s">
        <v>33</v>
      </c>
      <c r="E26" s="90" t="s">
        <v>38</v>
      </c>
      <c r="F26" s="90" t="s">
        <v>7</v>
      </c>
      <c r="G26" s="90"/>
      <c r="H26" s="90"/>
      <c r="I26" s="91">
        <v>0</v>
      </c>
      <c r="J26" s="91">
        <v>300000</v>
      </c>
      <c r="K26" s="91">
        <v>0</v>
      </c>
      <c r="L26" s="91">
        <v>300000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299999.12</v>
      </c>
      <c r="S26" s="91">
        <v>299999.12</v>
      </c>
    </row>
    <row r="27" spans="1:19" ht="30" customHeight="1" outlineLevel="3">
      <c r="A27" s="110" t="s">
        <v>39</v>
      </c>
      <c r="B27" s="111" t="s">
        <v>40</v>
      </c>
      <c r="C27" s="111" t="s">
        <v>8</v>
      </c>
      <c r="D27" s="111" t="s">
        <v>33</v>
      </c>
      <c r="E27" s="111" t="s">
        <v>7</v>
      </c>
      <c r="F27" s="111" t="s">
        <v>7</v>
      </c>
      <c r="G27" s="111"/>
      <c r="H27" s="111"/>
      <c r="I27" s="112">
        <v>0</v>
      </c>
      <c r="J27" s="112">
        <v>3403910</v>
      </c>
      <c r="K27" s="112">
        <v>90000</v>
      </c>
      <c r="L27" s="112">
        <v>2298910</v>
      </c>
      <c r="M27" s="112">
        <v>0</v>
      </c>
      <c r="N27" s="112">
        <v>1015000</v>
      </c>
      <c r="O27" s="112">
        <v>0</v>
      </c>
      <c r="P27" s="112">
        <v>0</v>
      </c>
      <c r="Q27" s="112">
        <v>0</v>
      </c>
      <c r="R27" s="112">
        <v>3392059.13</v>
      </c>
      <c r="S27" s="91">
        <v>3392059.13</v>
      </c>
    </row>
    <row r="28" spans="1:19" ht="30" customHeight="1" outlineLevel="6">
      <c r="A28" s="89" t="s">
        <v>37</v>
      </c>
      <c r="B28" s="90" t="s">
        <v>40</v>
      </c>
      <c r="C28" s="90" t="s">
        <v>41</v>
      </c>
      <c r="D28" s="90" t="s">
        <v>33</v>
      </c>
      <c r="E28" s="90" t="s">
        <v>38</v>
      </c>
      <c r="F28" s="90" t="s">
        <v>7</v>
      </c>
      <c r="G28" s="90"/>
      <c r="H28" s="90"/>
      <c r="I28" s="91">
        <v>0</v>
      </c>
      <c r="J28" s="91">
        <v>3313910</v>
      </c>
      <c r="K28" s="91">
        <v>0</v>
      </c>
      <c r="L28" s="91">
        <v>2298910</v>
      </c>
      <c r="M28" s="91">
        <v>0</v>
      </c>
      <c r="N28" s="91">
        <v>1015000</v>
      </c>
      <c r="O28" s="91">
        <v>0</v>
      </c>
      <c r="P28" s="91">
        <v>0</v>
      </c>
      <c r="Q28" s="91">
        <v>0</v>
      </c>
      <c r="R28" s="91">
        <v>3312402.05</v>
      </c>
      <c r="S28" s="91">
        <v>3312402.05</v>
      </c>
    </row>
    <row r="29" spans="1:19" ht="30" customHeight="1" outlineLevel="6">
      <c r="A29" s="89" t="s">
        <v>37</v>
      </c>
      <c r="B29" s="90" t="s">
        <v>40</v>
      </c>
      <c r="C29" s="90" t="s">
        <v>42</v>
      </c>
      <c r="D29" s="90" t="s">
        <v>33</v>
      </c>
      <c r="E29" s="90" t="s">
        <v>38</v>
      </c>
      <c r="F29" s="90" t="s">
        <v>7</v>
      </c>
      <c r="G29" s="90"/>
      <c r="H29" s="90"/>
      <c r="I29" s="91">
        <v>0</v>
      </c>
      <c r="J29" s="91">
        <v>90000</v>
      </c>
      <c r="K29" s="91">
        <v>90000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79657.08</v>
      </c>
      <c r="S29" s="91">
        <v>79657.08</v>
      </c>
    </row>
    <row r="30" spans="1:19" ht="12.75" customHeight="1">
      <c r="A30" s="165" t="s">
        <v>43</v>
      </c>
      <c r="B30" s="166"/>
      <c r="C30" s="166"/>
      <c r="D30" s="166"/>
      <c r="E30" s="166"/>
      <c r="F30" s="166"/>
      <c r="G30" s="166"/>
      <c r="H30" s="166"/>
      <c r="I30" s="92">
        <v>0</v>
      </c>
      <c r="J30" s="92">
        <v>18845581.32</v>
      </c>
      <c r="K30" s="92">
        <v>3011750</v>
      </c>
      <c r="L30" s="92">
        <v>5843760.9</v>
      </c>
      <c r="M30" s="92">
        <v>0</v>
      </c>
      <c r="N30" s="92">
        <v>4813289.65</v>
      </c>
      <c r="O30" s="92">
        <v>0</v>
      </c>
      <c r="P30" s="92">
        <v>5176780.77</v>
      </c>
      <c r="Q30" s="92">
        <v>0</v>
      </c>
      <c r="R30" s="92">
        <v>18600011.93</v>
      </c>
      <c r="S30" s="92">
        <v>18600011.93</v>
      </c>
    </row>
    <row r="31" spans="1:19" ht="12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 t="s">
        <v>4</v>
      </c>
    </row>
    <row r="32" spans="1:19" ht="15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93"/>
    </row>
  </sheetData>
  <sheetProtection/>
  <mergeCells count="26">
    <mergeCell ref="P6:P8"/>
    <mergeCell ref="A1:J1"/>
    <mergeCell ref="A2:J2"/>
    <mergeCell ref="A3:S3"/>
    <mergeCell ref="A4:S4"/>
    <mergeCell ref="A6:A8"/>
    <mergeCell ref="B6:F6"/>
    <mergeCell ref="G6:G8"/>
    <mergeCell ref="H6:H8"/>
    <mergeCell ref="F7:F8"/>
    <mergeCell ref="I6:I8"/>
    <mergeCell ref="K6:K8"/>
    <mergeCell ref="L6:L8"/>
    <mergeCell ref="M6:M8"/>
    <mergeCell ref="N6:N8"/>
    <mergeCell ref="J6:J8"/>
    <mergeCell ref="S6:S7"/>
    <mergeCell ref="Q6:Q8"/>
    <mergeCell ref="R6:R8"/>
    <mergeCell ref="A30:H30"/>
    <mergeCell ref="A32:R32"/>
    <mergeCell ref="O6:O8"/>
    <mergeCell ref="B7:B8"/>
    <mergeCell ref="C7:C8"/>
    <mergeCell ref="D7:D8"/>
    <mergeCell ref="E7:E8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А. Леонтьева</dc:creator>
  <cp:keywords/>
  <dc:description/>
  <cp:lastModifiedBy>Мольков</cp:lastModifiedBy>
  <cp:lastPrinted>2016-03-10T07:56:45Z</cp:lastPrinted>
  <dcterms:created xsi:type="dcterms:W3CDTF">2015-05-27T08:09:24Z</dcterms:created>
  <dcterms:modified xsi:type="dcterms:W3CDTF">2016-03-10T07:56:49Z</dcterms:modified>
  <cp:category/>
  <cp:version/>
  <cp:contentType/>
  <cp:contentStatus/>
</cp:coreProperties>
</file>