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775" windowWidth="28710" windowHeight="7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13" i="1"/>
  <c r="P13"/>
  <c r="P11" s="1"/>
  <c r="P39"/>
  <c r="P35"/>
  <c r="P84"/>
  <c r="P78"/>
  <c r="P76" s="1"/>
  <c r="P69"/>
  <c r="P63"/>
  <c r="P60"/>
  <c r="P58" s="1"/>
  <c r="P57"/>
  <c r="P55"/>
  <c r="P51"/>
  <c r="P49" s="1"/>
  <c r="P82"/>
  <c r="P79"/>
  <c r="P73"/>
  <c r="P67"/>
  <c r="P64"/>
  <c r="P61"/>
  <c r="P52"/>
  <c r="P48"/>
  <c r="P46" s="1"/>
  <c r="P43"/>
  <c r="P32"/>
  <c r="P29"/>
  <c r="P26"/>
  <c r="P23"/>
  <c r="P20"/>
  <c r="P17"/>
  <c r="P14"/>
  <c r="P10" l="1"/>
  <c r="P8" s="1"/>
  <c r="N82" l="1"/>
  <c r="M54"/>
  <c r="L54"/>
  <c r="K54"/>
  <c r="J54"/>
  <c r="M52"/>
  <c r="L52"/>
  <c r="K52"/>
  <c r="J52"/>
  <c r="Q17"/>
  <c r="Q67"/>
  <c r="Q75"/>
  <c r="Q73" s="1"/>
  <c r="Q82"/>
  <c r="Q79"/>
  <c r="Q76"/>
  <c r="Q46"/>
  <c r="T46" s="1"/>
  <c r="Q64"/>
  <c r="Q70"/>
  <c r="S67"/>
  <c r="R67"/>
  <c r="O67"/>
  <c r="N67"/>
  <c r="Q61"/>
  <c r="Q58"/>
  <c r="Q55"/>
  <c r="Q52"/>
  <c r="Q49"/>
  <c r="Q11"/>
  <c r="Q14"/>
  <c r="S39"/>
  <c r="R39"/>
  <c r="Q39"/>
  <c r="Q43"/>
  <c r="Q32"/>
  <c r="Q29"/>
  <c r="Q26"/>
  <c r="Q23"/>
  <c r="S13"/>
  <c r="R13"/>
  <c r="O13"/>
  <c r="N13"/>
  <c r="M13"/>
  <c r="L13"/>
  <c r="K13"/>
  <c r="J13"/>
  <c r="S43"/>
  <c r="R43"/>
  <c r="S35"/>
  <c r="R35"/>
  <c r="S58"/>
  <c r="R58"/>
  <c r="O58"/>
  <c r="N58"/>
  <c r="M58"/>
  <c r="L58"/>
  <c r="K58"/>
  <c r="J58"/>
  <c r="S82"/>
  <c r="R82"/>
  <c r="O82"/>
  <c r="M82"/>
  <c r="L82"/>
  <c r="S79"/>
  <c r="R79"/>
  <c r="O79"/>
  <c r="N79"/>
  <c r="M79"/>
  <c r="L79"/>
  <c r="O76"/>
  <c r="O73"/>
  <c r="N73"/>
  <c r="N76"/>
  <c r="N48"/>
  <c r="N46" s="1"/>
  <c r="O70"/>
  <c r="N70"/>
  <c r="T73" l="1"/>
  <c r="Q10"/>
  <c r="Q8" s="1"/>
  <c r="N10"/>
  <c r="S29"/>
  <c r="R29"/>
  <c r="M75"/>
  <c r="M73" s="1"/>
  <c r="L75"/>
  <c r="L10" s="1"/>
  <c r="L8" s="1"/>
  <c r="M76"/>
  <c r="L76"/>
  <c r="L46"/>
  <c r="M61"/>
  <c r="L61"/>
  <c r="M48"/>
  <c r="M49"/>
  <c r="L49"/>
  <c r="L73" l="1"/>
  <c r="M10"/>
  <c r="M8" s="1"/>
  <c r="O11"/>
  <c r="N11"/>
  <c r="N8"/>
  <c r="M46"/>
  <c r="M11"/>
  <c r="L11"/>
  <c r="L17"/>
  <c r="L14"/>
  <c r="R14"/>
  <c r="K20"/>
  <c r="J20"/>
  <c r="K17"/>
  <c r="J17"/>
  <c r="J11"/>
  <c r="K48"/>
  <c r="K10" s="1"/>
  <c r="K8" s="1"/>
  <c r="J48"/>
  <c r="J10" s="1"/>
  <c r="S14"/>
  <c r="R17"/>
  <c r="S17"/>
  <c r="R20"/>
  <c r="S20"/>
  <c r="R23"/>
  <c r="S23"/>
  <c r="R26"/>
  <c r="S26"/>
  <c r="R32"/>
  <c r="S32"/>
  <c r="R48"/>
  <c r="S48"/>
  <c r="R49"/>
  <c r="S49"/>
  <c r="R52"/>
  <c r="R55"/>
  <c r="S55"/>
  <c r="R61"/>
  <c r="S61"/>
  <c r="R64"/>
  <c r="S64"/>
  <c r="R70"/>
  <c r="S70"/>
  <c r="R75"/>
  <c r="R73" s="1"/>
  <c r="S75"/>
  <c r="S73" s="1"/>
  <c r="R76"/>
  <c r="S76"/>
  <c r="K46"/>
  <c r="J46"/>
  <c r="S46" l="1"/>
  <c r="S10"/>
  <c r="R46"/>
  <c r="R10"/>
  <c r="R8" s="1"/>
  <c r="O61"/>
  <c r="O63"/>
  <c r="O48" s="1"/>
  <c r="O10" s="1"/>
  <c r="J8"/>
  <c r="K11"/>
  <c r="S8"/>
  <c r="T8" l="1"/>
  <c r="O46"/>
  <c r="O8"/>
  <c r="T11"/>
</calcChain>
</file>

<file path=xl/sharedStrings.xml><?xml version="1.0" encoding="utf-8"?>
<sst xmlns="http://schemas.openxmlformats.org/spreadsheetml/2006/main" count="383" uniqueCount="116">
  <si>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</si>
  <si>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</si>
  <si>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</si>
  <si>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</si>
  <si>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</t>
  </si>
  <si>
    <t>Пр</t>
  </si>
  <si>
    <t>ЦСР</t>
  </si>
  <si>
    <t>ВР</t>
  </si>
  <si>
    <t>Муниципальная программа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</si>
  <si>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</si>
  <si>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</si>
  <si>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</si>
  <si>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</si>
  <si>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Администрация ЗАТО г.Железногорск</t>
  </si>
  <si>
    <t xml:space="preserve">всего расходные обязательства </t>
  </si>
  <si>
    <t>Компенсация выпадающих доходов организациям, предоставляющим населению услуги связанные с погребением</t>
  </si>
  <si>
    <t>Расходы на возмещение затрат, связанных с применением регулируемых цен на банные услуги  МП "ЖКХ "</t>
  </si>
  <si>
    <t>Расходы на возмещение затрат, связанных с применением регулируемых цен на банные услуги  МП "Нега"</t>
  </si>
  <si>
    <t>009</t>
  </si>
  <si>
    <t>Информационное обеспечение мероприятий по энергосбережению и повышению энергетической эффективности</t>
  </si>
  <si>
    <t>0113</t>
  </si>
  <si>
    <t>"Модернизация и капитальный ремонт объектов коммунальной инфраструктуры и энергетического комплекса ЗАТО Железногорск" на 2014-2016 годы</t>
  </si>
  <si>
    <t>0503</t>
  </si>
  <si>
    <t>0502</t>
  </si>
  <si>
    <t>Руководитель УГХ</t>
  </si>
  <si>
    <t>"Реформирование и модернизация жилищно-коммунального хозяйства и  повышение энергетической эффективности на территории  ЗАТО Железногорск" на 2014-2016 годы</t>
  </si>
  <si>
    <t>Подпрограмма 3</t>
  </si>
  <si>
    <t>"Энергосбережение и повышение энергетической эффективности ЗАТО  Железногорск" на 2014-2016 годы</t>
  </si>
  <si>
    <t>Строительство наружных сетей электроснабжения мкр. № 5</t>
  </si>
  <si>
    <t>Подпрограмма2</t>
  </si>
  <si>
    <t>Администрация ЗАТО гЖелезногорск, УГХ</t>
  </si>
  <si>
    <t>Организация и содержание мест захоронения в г.Железногорске, пос.Подгорном</t>
  </si>
  <si>
    <t>244</t>
  </si>
  <si>
    <t>0430001</t>
  </si>
  <si>
    <t>0410002</t>
  </si>
  <si>
    <t>810</t>
  </si>
  <si>
    <t>0420001</t>
  </si>
  <si>
    <t>0420002</t>
  </si>
  <si>
    <t>0420003</t>
  </si>
  <si>
    <t>0410003</t>
  </si>
  <si>
    <t>0420004</t>
  </si>
  <si>
    <t>0410001</t>
  </si>
  <si>
    <t>Всего расходные обязательства</t>
  </si>
  <si>
    <t>"Развитие объектов социальной сферы, специального назначения и жилищно-коммунального хозяйства ЗАТО Железногорск" на 2014-2016 годы</t>
  </si>
  <si>
    <t>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 на 2014-2016 годы</t>
  </si>
  <si>
    <t>Организация и содержание земельных участков с разрешенным использованием под кладбища в пос.Додоново, Новый путь, д.Шивера</t>
  </si>
  <si>
    <t>0420022</t>
  </si>
  <si>
    <t>Реализация временных мер поддержки населения в целях обеспечения доступности коммунальных услуг ( в соответствии с Законом края от 20.12.2012 № 3-959 "О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временнызх мер поддержки населения в целях обеспечения доспупности коммунальных услуг")</t>
  </si>
  <si>
    <t>0427578</t>
  </si>
  <si>
    <t>414</t>
  </si>
  <si>
    <t>Администрация ЗАТО гЖелезногорск</t>
  </si>
  <si>
    <t>Строительство сетей электроснабжения для перевода электрических мощностей подстанции "Город" в энергодефицитные районы г.Железногорска</t>
  </si>
  <si>
    <t>Строительство инженерных коммуникаций, проездов в районе индивидуальной жилой застройки (район ул.Саянская 1-я очередь)</t>
  </si>
  <si>
    <t>Строительство инженерных коммуникаций, проездов в районе индивидуальной жилой застройки (район ул.Саянская 2-я очередь)</t>
  </si>
  <si>
    <t>Строительство инженерных коммуникаций, проездов в районе индивидуальной жилой застройки (район ветлечебницы)</t>
  </si>
  <si>
    <t>0410004</t>
  </si>
  <si>
    <t>0410005</t>
  </si>
  <si>
    <t>Строительство объекта ритуального назначения (кладбище)</t>
  </si>
  <si>
    <t>042005</t>
  </si>
  <si>
    <t>план</t>
  </si>
  <si>
    <t>факт</t>
  </si>
  <si>
    <t>2013 (отчетный год)</t>
  </si>
  <si>
    <t>январь-март</t>
  </si>
  <si>
    <t>январь-июнь</t>
  </si>
  <si>
    <t>январь-сентябрь</t>
  </si>
  <si>
    <t>значение на конец года</t>
  </si>
  <si>
    <t>Примечание</t>
  </si>
  <si>
    <t>2014 (текущий год)</t>
  </si>
  <si>
    <t>Расходы по годам</t>
  </si>
  <si>
    <t>Плановый период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</si>
  <si>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 с расшифровкой по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</si>
  <si>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0,0</t>
  </si>
  <si>
    <t>0</t>
  </si>
  <si>
    <t>Л.М.Антоненко</t>
  </si>
  <si>
    <t>Строительство  внутриквартальных инженерных сетей теплоснабжения, водопровода, канализации, электроснабжения и сетей связи, проездов МКР № 5 северная часть</t>
  </si>
  <si>
    <t>0410007</t>
  </si>
  <si>
    <t>Установка индивидуальных приборов учета горячей и холодной воды в квартира, находящихся в муниципальной собственности</t>
  </si>
  <si>
    <t>0501</t>
  </si>
  <si>
    <t>0430003</t>
  </si>
  <si>
    <t>Установка общедомовых приборов учета тепловой энергии и горячей воды в многоквартирных домах</t>
  </si>
  <si>
    <t>0430002</t>
  </si>
  <si>
    <t>243</t>
  </si>
  <si>
    <t>Софинансирование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</si>
  <si>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0410008</t>
  </si>
  <si>
    <t>466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</si>
  <si>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</si>
  <si>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0417571</t>
  </si>
  <si>
    <t>Статус (муниципальная программа, подпрограмма)</t>
  </si>
  <si>
    <t>Приложение № 7</t>
  </si>
  <si>
    <t>мероприятие  1 подпрограммы 1</t>
  </si>
  <si>
    <t>мероприятие  2 подпрограммы 1</t>
  </si>
  <si>
    <t>мероприятие  3 подпрограммы 1</t>
  </si>
  <si>
    <t>мероприятие  4 подпрограммы 1</t>
  </si>
  <si>
    <t>мероприятие 5 подпрограммы 1</t>
  </si>
  <si>
    <t>мероприятие  6 подпрограммы 1</t>
  </si>
  <si>
    <t>мероприятие 7 подпрограммы 1</t>
  </si>
  <si>
    <t>мероприятие  8 подпрограммы 1</t>
  </si>
  <si>
    <t>мероприятие  9 подпрограммы 1</t>
  </si>
  <si>
    <t>мероприятие  1 подпрограммы 2</t>
  </si>
  <si>
    <t>мероприятие  2 подпрограммы 2</t>
  </si>
  <si>
    <t>мероприятие  3 подпрограммы 2</t>
  </si>
  <si>
    <t>мероприятие  4 подпрограммы 2</t>
  </si>
  <si>
    <t>мероприятие  5 подпрограммы2</t>
  </si>
  <si>
    <t>мероприятие  6 подпрограммы 2</t>
  </si>
  <si>
    <t>мероприятие 7  подпрограммы 2</t>
  </si>
  <si>
    <t>мероприятие  1 подпрограммы 3</t>
  </si>
  <si>
    <t>мероприятие  2 подпрограммы 3</t>
  </si>
  <si>
    <t>мероприятие  10 подпрограммы 1</t>
  </si>
  <si>
    <t xml:space="preserve">          Содействие достижению и (или) поощрения достижения наилучших значений показателей деятельности органов местного самоуправления</t>
  </si>
  <si>
    <t>мероприятие 8  подпрограммы 2</t>
  </si>
  <si>
    <t xml:space="preserve">          Компенсация расходов, возникших в результате реализации мер поддержки населения в целях обеспечения доступности коммунальных услуг</t>
  </si>
  <si>
    <t>0425421</t>
  </si>
  <si>
    <t>242</t>
  </si>
  <si>
    <t>224</t>
  </si>
  <si>
    <t>исп.Синкина Т.В.</t>
  </si>
  <si>
    <t>76-55-66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</si>
</sst>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 Cyr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Border="1"/>
    <xf numFmtId="2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49" fontId="0" fillId="0" borderId="0" xfId="0" applyNumberFormat="1" applyFill="1"/>
    <xf numFmtId="0" fontId="0" fillId="0" borderId="0" xfId="0" applyNumberFormat="1" applyFill="1"/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vertical="center" shrinkToFit="1"/>
    </xf>
    <xf numFmtId="2" fontId="11" fillId="0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shrinkToFi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0" fillId="0" borderId="0" xfId="0" applyFill="1" applyAlignment="1">
      <alignment horizontal="center"/>
    </xf>
    <xf numFmtId="49" fontId="2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1"/>
  <sheetViews>
    <sheetView tabSelected="1" topLeftCell="A4" zoomScaleNormal="100" workbookViewId="0">
      <selection activeCell="Y75" sqref="Y75"/>
    </sheetView>
  </sheetViews>
  <sheetFormatPr defaultRowHeight="15"/>
  <cols>
    <col min="1" max="1" width="12.140625" style="9" customWidth="1"/>
    <col min="2" max="2" width="18.7109375" style="9" customWidth="1"/>
    <col min="3" max="3" width="13.28515625" style="9" customWidth="1"/>
    <col min="4" max="4" width="5.7109375" style="9" customWidth="1"/>
    <col min="5" max="5" width="6.140625" style="9" customWidth="1"/>
    <col min="6" max="6" width="5.7109375" style="9" customWidth="1"/>
    <col min="7" max="7" width="5.85546875" style="9" customWidth="1"/>
    <col min="8" max="8" width="5.140625" style="9" customWidth="1"/>
    <col min="9" max="9" width="5" style="9" customWidth="1"/>
    <col min="10" max="10" width="9.85546875" style="9" customWidth="1"/>
    <col min="11" max="13" width="10" style="9" customWidth="1"/>
    <col min="14" max="15" width="10.7109375" style="9" customWidth="1"/>
    <col min="16" max="16" width="11.42578125" style="9" customWidth="1"/>
    <col min="17" max="17" width="12.5703125" style="9" customWidth="1"/>
    <col min="18" max="19" width="10" style="9" customWidth="1"/>
    <col min="20" max="20" width="9.7109375" style="9" customWidth="1"/>
    <col min="21" max="16384" width="9.140625" style="9"/>
  </cols>
  <sheetData>
    <row r="1" spans="1:21" ht="24.75" customHeight="1">
      <c r="R1" s="63" t="s">
        <v>88</v>
      </c>
      <c r="S1" s="64"/>
      <c r="T1" s="64"/>
      <c r="U1" s="10"/>
    </row>
    <row r="2" spans="1:21" ht="51.75" customHeight="1">
      <c r="A2" s="65" t="s">
        <v>70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4" spans="1:21" ht="75" customHeight="1">
      <c r="A4" s="51" t="s">
        <v>87</v>
      </c>
      <c r="B4" s="60" t="s">
        <v>0</v>
      </c>
      <c r="C4" s="60" t="s">
        <v>1</v>
      </c>
      <c r="D4" s="60" t="s">
        <v>2</v>
      </c>
      <c r="E4" s="60"/>
      <c r="F4" s="60"/>
      <c r="G4" s="60"/>
      <c r="H4" s="60" t="s">
        <v>68</v>
      </c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1" t="s">
        <v>66</v>
      </c>
    </row>
    <row r="5" spans="1:21" ht="27" customHeight="1">
      <c r="A5" s="52"/>
      <c r="B5" s="60"/>
      <c r="C5" s="60"/>
      <c r="D5" s="60"/>
      <c r="E5" s="60"/>
      <c r="F5" s="60"/>
      <c r="G5" s="60"/>
      <c r="H5" s="61" t="s">
        <v>61</v>
      </c>
      <c r="I5" s="61"/>
      <c r="J5" s="60" t="s">
        <v>67</v>
      </c>
      <c r="K5" s="60"/>
      <c r="L5" s="60"/>
      <c r="M5" s="60"/>
      <c r="N5" s="60"/>
      <c r="O5" s="60"/>
      <c r="P5" s="60"/>
      <c r="Q5" s="60"/>
      <c r="R5" s="60" t="s">
        <v>69</v>
      </c>
      <c r="S5" s="60"/>
      <c r="T5" s="61"/>
    </row>
    <row r="6" spans="1:21" ht="42.75" customHeight="1">
      <c r="A6" s="52"/>
      <c r="B6" s="60"/>
      <c r="C6" s="60"/>
      <c r="D6" s="61" t="s">
        <v>3</v>
      </c>
      <c r="E6" s="11" t="s">
        <v>4</v>
      </c>
      <c r="F6" s="61" t="s">
        <v>6</v>
      </c>
      <c r="G6" s="61" t="s">
        <v>7</v>
      </c>
      <c r="H6" s="61"/>
      <c r="I6" s="61"/>
      <c r="J6" s="61" t="s">
        <v>62</v>
      </c>
      <c r="K6" s="61"/>
      <c r="L6" s="61" t="s">
        <v>63</v>
      </c>
      <c r="M6" s="61"/>
      <c r="N6" s="61" t="s">
        <v>64</v>
      </c>
      <c r="O6" s="61"/>
      <c r="P6" s="61" t="s">
        <v>65</v>
      </c>
      <c r="Q6" s="61"/>
      <c r="R6" s="58">
        <v>2015</v>
      </c>
      <c r="S6" s="58">
        <v>2016</v>
      </c>
      <c r="T6" s="61"/>
    </row>
    <row r="7" spans="1:21" ht="20.25" customHeight="1">
      <c r="A7" s="53"/>
      <c r="B7" s="60"/>
      <c r="C7" s="60"/>
      <c r="D7" s="61"/>
      <c r="E7" s="11" t="s">
        <v>5</v>
      </c>
      <c r="F7" s="61"/>
      <c r="G7" s="61"/>
      <c r="H7" s="11" t="s">
        <v>59</v>
      </c>
      <c r="I7" s="11" t="s">
        <v>60</v>
      </c>
      <c r="J7" s="11" t="s">
        <v>59</v>
      </c>
      <c r="K7" s="11" t="s">
        <v>60</v>
      </c>
      <c r="L7" s="11" t="s">
        <v>59</v>
      </c>
      <c r="M7" s="11" t="s">
        <v>60</v>
      </c>
      <c r="N7" s="11" t="s">
        <v>59</v>
      </c>
      <c r="O7" s="11" t="s">
        <v>60</v>
      </c>
      <c r="P7" s="11" t="s">
        <v>59</v>
      </c>
      <c r="Q7" s="11" t="s">
        <v>60</v>
      </c>
      <c r="R7" s="58"/>
      <c r="S7" s="58"/>
      <c r="T7" s="61"/>
    </row>
    <row r="8" spans="1:21" ht="69" customHeight="1">
      <c r="A8" s="54" t="s">
        <v>8</v>
      </c>
      <c r="B8" s="54" t="s">
        <v>25</v>
      </c>
      <c r="C8" s="3" t="s">
        <v>12</v>
      </c>
      <c r="D8" s="12" t="s">
        <v>9</v>
      </c>
      <c r="E8" s="12" t="s">
        <v>9</v>
      </c>
      <c r="F8" s="12" t="s">
        <v>9</v>
      </c>
      <c r="G8" s="13" t="s">
        <v>9</v>
      </c>
      <c r="H8" s="13"/>
      <c r="I8" s="13"/>
      <c r="J8" s="4">
        <f t="shared" ref="J8:O8" si="0">J10</f>
        <v>47436752</v>
      </c>
      <c r="K8" s="4">
        <f t="shared" si="0"/>
        <v>47436752</v>
      </c>
      <c r="L8" s="4">
        <f t="shared" si="0"/>
        <v>51145979.420000002</v>
      </c>
      <c r="M8" s="4">
        <f t="shared" si="0"/>
        <v>50722569.859999999</v>
      </c>
      <c r="N8" s="4">
        <f t="shared" si="0"/>
        <v>396929699.12</v>
      </c>
      <c r="O8" s="4">
        <f t="shared" si="0"/>
        <v>393072604.17000002</v>
      </c>
      <c r="P8" s="4">
        <f>P10</f>
        <v>1874445583.28</v>
      </c>
      <c r="Q8" s="4">
        <f>Q10</f>
        <v>1834385379.03</v>
      </c>
      <c r="R8" s="4">
        <f t="shared" ref="R8:S8" si="1">R10</f>
        <v>58600700</v>
      </c>
      <c r="S8" s="4">
        <f t="shared" si="1"/>
        <v>15582400</v>
      </c>
      <c r="T8" s="5">
        <f>Q8*100/P8</f>
        <v>97.862823834026671</v>
      </c>
    </row>
    <row r="9" spans="1:21" ht="30.75" customHeight="1">
      <c r="A9" s="54"/>
      <c r="B9" s="54"/>
      <c r="C9" s="3" t="s">
        <v>10</v>
      </c>
      <c r="D9" s="14"/>
      <c r="E9" s="14"/>
      <c r="F9" s="14"/>
      <c r="G9" s="15"/>
      <c r="H9" s="15"/>
      <c r="I9" s="15"/>
      <c r="J9" s="4"/>
      <c r="K9" s="4"/>
      <c r="L9" s="4"/>
      <c r="M9" s="4"/>
      <c r="N9" s="4"/>
      <c r="O9" s="4"/>
      <c r="P9" s="4"/>
      <c r="Q9" s="4"/>
      <c r="R9" s="4"/>
      <c r="S9" s="4"/>
      <c r="T9" s="6"/>
    </row>
    <row r="10" spans="1:21" ht="55.5" customHeight="1">
      <c r="A10" s="54"/>
      <c r="B10" s="54"/>
      <c r="C10" s="16" t="s">
        <v>50</v>
      </c>
      <c r="D10" s="14"/>
      <c r="E10" s="12" t="s">
        <v>9</v>
      </c>
      <c r="F10" s="12" t="s">
        <v>9</v>
      </c>
      <c r="G10" s="13" t="s">
        <v>9</v>
      </c>
      <c r="H10" s="13"/>
      <c r="I10" s="13"/>
      <c r="J10" s="4">
        <f t="shared" ref="J10:Q10" si="2">J13+J48+J75</f>
        <v>47436752</v>
      </c>
      <c r="K10" s="4">
        <f t="shared" si="2"/>
        <v>47436752</v>
      </c>
      <c r="L10" s="4">
        <f t="shared" si="2"/>
        <v>51145979.420000002</v>
      </c>
      <c r="M10" s="4">
        <f t="shared" si="2"/>
        <v>50722569.859999999</v>
      </c>
      <c r="N10" s="4">
        <f t="shared" si="2"/>
        <v>396929699.12</v>
      </c>
      <c r="O10" s="4">
        <f t="shared" si="2"/>
        <v>393072604.17000002</v>
      </c>
      <c r="P10" s="4">
        <f t="shared" si="2"/>
        <v>1874445583.28</v>
      </c>
      <c r="Q10" s="4">
        <f t="shared" si="2"/>
        <v>1834385379.03</v>
      </c>
      <c r="R10" s="4">
        <f t="shared" ref="R10:S10" si="3">R13+R48+R75</f>
        <v>58600700</v>
      </c>
      <c r="S10" s="4">
        <f t="shared" si="3"/>
        <v>15582400</v>
      </c>
      <c r="T10" s="5"/>
    </row>
    <row r="11" spans="1:21" ht="75.75" customHeight="1">
      <c r="A11" s="54" t="s">
        <v>11</v>
      </c>
      <c r="B11" s="54" t="s">
        <v>21</v>
      </c>
      <c r="C11" s="3" t="s">
        <v>12</v>
      </c>
      <c r="D11" s="17"/>
      <c r="E11" s="17" t="s">
        <v>9</v>
      </c>
      <c r="F11" s="17" t="s">
        <v>9</v>
      </c>
      <c r="G11" s="2" t="s">
        <v>9</v>
      </c>
      <c r="H11" s="2"/>
      <c r="I11" s="2"/>
      <c r="J11" s="4">
        <f t="shared" ref="J11:K11" si="4">J13</f>
        <v>0</v>
      </c>
      <c r="K11" s="4">
        <f t="shared" si="4"/>
        <v>0</v>
      </c>
      <c r="L11" s="4">
        <f t="shared" ref="L11:Q11" si="5">L13</f>
        <v>53887.72</v>
      </c>
      <c r="M11" s="4">
        <f t="shared" si="5"/>
        <v>53887.72</v>
      </c>
      <c r="N11" s="4">
        <f t="shared" si="5"/>
        <v>5990913.6500000004</v>
      </c>
      <c r="O11" s="4">
        <f t="shared" si="5"/>
        <v>3815072.51</v>
      </c>
      <c r="P11" s="4">
        <f t="shared" si="5"/>
        <v>56679644.530000001</v>
      </c>
      <c r="Q11" s="4">
        <f t="shared" si="5"/>
        <v>18583281.960000001</v>
      </c>
      <c r="R11" s="4">
        <v>485000</v>
      </c>
      <c r="S11" s="4">
        <v>485000</v>
      </c>
      <c r="T11" s="5">
        <f>Q11*100/P11</f>
        <v>32.786518183197224</v>
      </c>
    </row>
    <row r="12" spans="1:21" ht="25.5">
      <c r="A12" s="54"/>
      <c r="B12" s="54"/>
      <c r="C12" s="3" t="s">
        <v>10</v>
      </c>
      <c r="D12" s="17"/>
      <c r="E12" s="17" t="s">
        <v>9</v>
      </c>
      <c r="F12" s="17" t="s">
        <v>9</v>
      </c>
      <c r="G12" s="2" t="s">
        <v>9</v>
      </c>
      <c r="H12" s="2"/>
      <c r="I12" s="2"/>
      <c r="J12" s="4"/>
      <c r="K12" s="4"/>
      <c r="L12" s="4"/>
      <c r="M12" s="4"/>
      <c r="N12" s="4"/>
      <c r="O12" s="4"/>
      <c r="P12" s="4"/>
      <c r="Q12" s="4"/>
      <c r="R12" s="4"/>
      <c r="S12" s="4"/>
      <c r="T12" s="6"/>
    </row>
    <row r="13" spans="1:21" ht="39">
      <c r="A13" s="54"/>
      <c r="B13" s="54"/>
      <c r="C13" s="16" t="s">
        <v>50</v>
      </c>
      <c r="D13" s="17"/>
      <c r="E13" s="17" t="s">
        <v>9</v>
      </c>
      <c r="F13" s="17" t="s">
        <v>9</v>
      </c>
      <c r="G13" s="2" t="s">
        <v>9</v>
      </c>
      <c r="H13" s="2"/>
      <c r="I13" s="2"/>
      <c r="J13" s="4">
        <f>J16+J19+J22+J25+J28+J34+J31+J38+J45</f>
        <v>0</v>
      </c>
      <c r="K13" s="4">
        <f t="shared" ref="K13:O13" si="6">K16+K19+K22+K25+K28+K34+K31+K38+K45</f>
        <v>0</v>
      </c>
      <c r="L13" s="4">
        <f t="shared" si="6"/>
        <v>53887.72</v>
      </c>
      <c r="M13" s="4">
        <f t="shared" si="6"/>
        <v>53887.72</v>
      </c>
      <c r="N13" s="4">
        <f t="shared" si="6"/>
        <v>5990913.6500000004</v>
      </c>
      <c r="O13" s="4">
        <f t="shared" si="6"/>
        <v>3815072.51</v>
      </c>
      <c r="P13" s="4">
        <f>P14+P17+P20+P23+P26+P29+P32+P35+P39+P43</f>
        <v>56679644.530000001</v>
      </c>
      <c r="Q13" s="4">
        <f>Q14+Q17+Q20+Q23+Q26+Q29+Q32+Q35+Q39+Q43</f>
        <v>18583281.960000001</v>
      </c>
      <c r="R13" s="4">
        <f t="shared" ref="R13:S13" si="7">R16+R19+R22+R25+R28+R34+R31+R38+R45</f>
        <v>485000</v>
      </c>
      <c r="S13" s="4">
        <f t="shared" si="7"/>
        <v>485000</v>
      </c>
      <c r="T13" s="5"/>
    </row>
    <row r="14" spans="1:21" ht="39" customHeight="1">
      <c r="A14" s="45" t="s">
        <v>89</v>
      </c>
      <c r="B14" s="59" t="s">
        <v>44</v>
      </c>
      <c r="C14" s="18" t="s">
        <v>14</v>
      </c>
      <c r="D14" s="2"/>
      <c r="E14" s="2"/>
      <c r="F14" s="2"/>
      <c r="G14" s="2"/>
      <c r="H14" s="2"/>
      <c r="I14" s="2"/>
      <c r="J14" s="4">
        <v>0</v>
      </c>
      <c r="K14" s="4">
        <v>0</v>
      </c>
      <c r="L14" s="4" t="str">
        <f>L16</f>
        <v>0</v>
      </c>
      <c r="M14" s="4">
        <v>0</v>
      </c>
      <c r="N14" s="4">
        <v>0</v>
      </c>
      <c r="O14" s="4">
        <v>0</v>
      </c>
      <c r="P14" s="4">
        <f>P16</f>
        <v>76600</v>
      </c>
      <c r="Q14" s="4">
        <f>Q16</f>
        <v>0</v>
      </c>
      <c r="R14" s="4">
        <f>R16</f>
        <v>485000</v>
      </c>
      <c r="S14" s="4">
        <f>S16</f>
        <v>485000</v>
      </c>
      <c r="T14" s="6"/>
    </row>
    <row r="15" spans="1:21" ht="33.75" customHeight="1">
      <c r="A15" s="46"/>
      <c r="B15" s="49"/>
      <c r="C15" s="18" t="s">
        <v>10</v>
      </c>
      <c r="D15" s="2"/>
      <c r="E15" s="2"/>
      <c r="F15" s="2"/>
      <c r="G15" s="2"/>
      <c r="H15" s="2"/>
      <c r="I15" s="2"/>
      <c r="J15" s="4"/>
      <c r="K15" s="4"/>
      <c r="L15" s="4"/>
      <c r="M15" s="4"/>
      <c r="N15" s="4"/>
      <c r="O15" s="4"/>
      <c r="P15" s="4"/>
      <c r="Q15" s="4"/>
      <c r="R15" s="4"/>
      <c r="S15" s="4"/>
      <c r="T15" s="6"/>
    </row>
    <row r="16" spans="1:21" ht="127.5" customHeight="1">
      <c r="A16" s="47"/>
      <c r="B16" s="49"/>
      <c r="C16" s="19" t="s">
        <v>50</v>
      </c>
      <c r="D16" s="1" t="s">
        <v>18</v>
      </c>
      <c r="E16" s="1" t="s">
        <v>23</v>
      </c>
      <c r="F16" s="1" t="s">
        <v>41</v>
      </c>
      <c r="G16" s="1" t="s">
        <v>32</v>
      </c>
      <c r="H16" s="1"/>
      <c r="I16" s="1"/>
      <c r="J16" s="34" t="s">
        <v>72</v>
      </c>
      <c r="K16" s="34" t="s">
        <v>72</v>
      </c>
      <c r="L16" s="34" t="s">
        <v>72</v>
      </c>
      <c r="M16" s="34" t="s">
        <v>72</v>
      </c>
      <c r="N16" s="34" t="s">
        <v>72</v>
      </c>
      <c r="O16" s="34" t="s">
        <v>72</v>
      </c>
      <c r="P16" s="34">
        <v>76600</v>
      </c>
      <c r="Q16" s="35">
        <v>0</v>
      </c>
      <c r="R16" s="34">
        <v>485000</v>
      </c>
      <c r="S16" s="34">
        <v>485000</v>
      </c>
      <c r="T16" s="6"/>
    </row>
    <row r="17" spans="1:20" ht="43.5" customHeight="1">
      <c r="A17" s="45" t="s">
        <v>90</v>
      </c>
      <c r="B17" s="48" t="s">
        <v>51</v>
      </c>
      <c r="C17" s="18" t="s">
        <v>14</v>
      </c>
      <c r="D17" s="2"/>
      <c r="E17" s="2"/>
      <c r="F17" s="2"/>
      <c r="G17" s="2"/>
      <c r="H17" s="2"/>
      <c r="I17" s="2"/>
      <c r="J17" s="36" t="str">
        <f>J19</f>
        <v>0</v>
      </c>
      <c r="K17" s="36" t="str">
        <f>K19</f>
        <v>0</v>
      </c>
      <c r="L17" s="36" t="str">
        <f t="shared" ref="L17" si="8">L19</f>
        <v>0</v>
      </c>
      <c r="M17" s="36" t="s">
        <v>72</v>
      </c>
      <c r="N17" s="36">
        <v>1100000</v>
      </c>
      <c r="O17" s="36">
        <v>0</v>
      </c>
      <c r="P17" s="36">
        <f>P19</f>
        <v>9000000</v>
      </c>
      <c r="Q17" s="36">
        <f>Q19</f>
        <v>2078202.21</v>
      </c>
      <c r="R17" s="36">
        <f>R19</f>
        <v>0</v>
      </c>
      <c r="S17" s="36">
        <f>S19</f>
        <v>0</v>
      </c>
      <c r="T17" s="6"/>
    </row>
    <row r="18" spans="1:20" ht="31.5" customHeight="1">
      <c r="A18" s="46"/>
      <c r="B18" s="48"/>
      <c r="C18" s="18" t="s">
        <v>10</v>
      </c>
      <c r="D18" s="2"/>
      <c r="E18" s="2"/>
      <c r="F18" s="2"/>
      <c r="G18" s="2"/>
      <c r="H18" s="2"/>
      <c r="I18" s="2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6"/>
    </row>
    <row r="19" spans="1:20" ht="56.25" customHeight="1">
      <c r="A19" s="47"/>
      <c r="B19" s="48"/>
      <c r="C19" s="19" t="s">
        <v>50</v>
      </c>
      <c r="D19" s="1" t="s">
        <v>18</v>
      </c>
      <c r="E19" s="1" t="s">
        <v>23</v>
      </c>
      <c r="F19" s="1" t="s">
        <v>34</v>
      </c>
      <c r="G19" s="1" t="s">
        <v>49</v>
      </c>
      <c r="H19" s="1"/>
      <c r="I19" s="1"/>
      <c r="J19" s="34" t="s">
        <v>72</v>
      </c>
      <c r="K19" s="34" t="s">
        <v>72</v>
      </c>
      <c r="L19" s="34" t="s">
        <v>72</v>
      </c>
      <c r="M19" s="34" t="s">
        <v>72</v>
      </c>
      <c r="N19" s="34">
        <v>1100000</v>
      </c>
      <c r="O19" s="34" t="s">
        <v>71</v>
      </c>
      <c r="P19" s="34">
        <v>9000000</v>
      </c>
      <c r="Q19" s="35">
        <v>2078202.21</v>
      </c>
      <c r="R19" s="34">
        <v>0</v>
      </c>
      <c r="S19" s="34">
        <v>0</v>
      </c>
      <c r="T19" s="6"/>
    </row>
    <row r="20" spans="1:20" ht="42" customHeight="1">
      <c r="A20" s="45" t="s">
        <v>91</v>
      </c>
      <c r="B20" s="48" t="s">
        <v>28</v>
      </c>
      <c r="C20" s="18" t="s">
        <v>14</v>
      </c>
      <c r="D20" s="2"/>
      <c r="E20" s="2"/>
      <c r="F20" s="2"/>
      <c r="G20" s="2"/>
      <c r="H20" s="2"/>
      <c r="I20" s="2"/>
      <c r="J20" s="36" t="str">
        <f>J22</f>
        <v>0</v>
      </c>
      <c r="K20" s="36" t="str">
        <f>K22</f>
        <v>0</v>
      </c>
      <c r="L20" s="36">
        <v>0</v>
      </c>
      <c r="M20" s="36">
        <v>0</v>
      </c>
      <c r="N20" s="34">
        <v>335523.69</v>
      </c>
      <c r="O20" s="34">
        <v>53523.69</v>
      </c>
      <c r="P20" s="36">
        <f>P22</f>
        <v>16571928.15</v>
      </c>
      <c r="Q20" s="35">
        <v>454529.54</v>
      </c>
      <c r="R20" s="36">
        <f>R22</f>
        <v>0</v>
      </c>
      <c r="S20" s="36">
        <f>S22</f>
        <v>0</v>
      </c>
      <c r="T20" s="6"/>
    </row>
    <row r="21" spans="1:20" ht="26.25" customHeight="1">
      <c r="A21" s="46"/>
      <c r="B21" s="49"/>
      <c r="C21" s="18" t="s">
        <v>10</v>
      </c>
      <c r="D21" s="2"/>
      <c r="E21" s="2"/>
      <c r="F21" s="2"/>
      <c r="G21" s="2"/>
      <c r="H21" s="2"/>
      <c r="I21" s="2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6"/>
    </row>
    <row r="22" spans="1:20" ht="41.25" customHeight="1">
      <c r="A22" s="47"/>
      <c r="B22" s="49"/>
      <c r="C22" s="19" t="s">
        <v>50</v>
      </c>
      <c r="D22" s="1" t="s">
        <v>18</v>
      </c>
      <c r="E22" s="1" t="s">
        <v>23</v>
      </c>
      <c r="F22" s="1" t="s">
        <v>39</v>
      </c>
      <c r="G22" s="1" t="s">
        <v>49</v>
      </c>
      <c r="H22" s="1"/>
      <c r="I22" s="1"/>
      <c r="J22" s="34" t="s">
        <v>72</v>
      </c>
      <c r="K22" s="34" t="s">
        <v>72</v>
      </c>
      <c r="L22" s="34" t="s">
        <v>72</v>
      </c>
      <c r="M22" s="34" t="s">
        <v>72</v>
      </c>
      <c r="N22" s="34">
        <v>335523.69</v>
      </c>
      <c r="O22" s="34">
        <v>53523.69</v>
      </c>
      <c r="P22" s="35">
        <v>16571928.15</v>
      </c>
      <c r="Q22" s="35">
        <v>454529.54</v>
      </c>
      <c r="R22" s="34">
        <v>0</v>
      </c>
      <c r="S22" s="34">
        <v>0</v>
      </c>
      <c r="T22" s="6"/>
    </row>
    <row r="23" spans="1:20" ht="45.75" customHeight="1">
      <c r="A23" s="45" t="s">
        <v>92</v>
      </c>
      <c r="B23" s="55" t="s">
        <v>52</v>
      </c>
      <c r="C23" s="18" t="s">
        <v>14</v>
      </c>
      <c r="D23" s="2"/>
      <c r="E23" s="2"/>
      <c r="F23" s="2"/>
      <c r="G23" s="2"/>
      <c r="H23" s="2"/>
      <c r="I23" s="2"/>
      <c r="J23" s="34" t="s">
        <v>72</v>
      </c>
      <c r="K23" s="34" t="s">
        <v>72</v>
      </c>
      <c r="L23" s="34">
        <v>26943.86</v>
      </c>
      <c r="M23" s="34">
        <v>26943.86</v>
      </c>
      <c r="N23" s="34">
        <v>722000</v>
      </c>
      <c r="O23" s="34">
        <v>197215</v>
      </c>
      <c r="P23" s="34">
        <f>P25</f>
        <v>1694706.96</v>
      </c>
      <c r="Q23" s="36">
        <f>Q25</f>
        <v>426779</v>
      </c>
      <c r="R23" s="36">
        <f>R25</f>
        <v>0</v>
      </c>
      <c r="S23" s="36">
        <f>S25</f>
        <v>0</v>
      </c>
      <c r="T23" s="6"/>
    </row>
    <row r="24" spans="1:20" ht="27" customHeight="1">
      <c r="A24" s="46"/>
      <c r="B24" s="55"/>
      <c r="C24" s="18" t="s">
        <v>10</v>
      </c>
      <c r="D24" s="2"/>
      <c r="E24" s="2"/>
      <c r="F24" s="2"/>
      <c r="G24" s="2"/>
      <c r="H24" s="2"/>
      <c r="I24" s="2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6"/>
    </row>
    <row r="25" spans="1:20" ht="41.25" customHeight="1">
      <c r="A25" s="47"/>
      <c r="B25" s="55"/>
      <c r="C25" s="19" t="s">
        <v>50</v>
      </c>
      <c r="D25" s="1" t="s">
        <v>18</v>
      </c>
      <c r="E25" s="1" t="s">
        <v>23</v>
      </c>
      <c r="F25" s="20" t="s">
        <v>55</v>
      </c>
      <c r="G25" s="1" t="s">
        <v>49</v>
      </c>
      <c r="H25" s="1"/>
      <c r="I25" s="1"/>
      <c r="J25" s="34" t="s">
        <v>72</v>
      </c>
      <c r="K25" s="34" t="s">
        <v>72</v>
      </c>
      <c r="L25" s="34">
        <v>26943.86</v>
      </c>
      <c r="M25" s="34">
        <v>26943.86</v>
      </c>
      <c r="N25" s="34">
        <v>722000</v>
      </c>
      <c r="O25" s="34">
        <v>197215</v>
      </c>
      <c r="P25" s="35">
        <v>1694706.96</v>
      </c>
      <c r="Q25" s="35">
        <v>426779</v>
      </c>
      <c r="R25" s="34">
        <v>0</v>
      </c>
      <c r="S25" s="34">
        <v>0</v>
      </c>
      <c r="T25" s="6"/>
    </row>
    <row r="26" spans="1:20" ht="38.25" customHeight="1">
      <c r="A26" s="45" t="s">
        <v>93</v>
      </c>
      <c r="B26" s="50" t="s">
        <v>53</v>
      </c>
      <c r="C26" s="18" t="s">
        <v>14</v>
      </c>
      <c r="D26" s="2"/>
      <c r="E26" s="2"/>
      <c r="F26" s="2"/>
      <c r="G26" s="2"/>
      <c r="H26" s="2"/>
      <c r="I26" s="2"/>
      <c r="J26" s="34" t="s">
        <v>72</v>
      </c>
      <c r="K26" s="34" t="s">
        <v>72</v>
      </c>
      <c r="L26" s="34">
        <v>26943.86</v>
      </c>
      <c r="M26" s="34">
        <v>26943.86</v>
      </c>
      <c r="N26" s="34">
        <v>276000</v>
      </c>
      <c r="O26" s="34">
        <v>26943.86</v>
      </c>
      <c r="P26" s="34">
        <f>P28</f>
        <v>2223087.2799999998</v>
      </c>
      <c r="Q26" s="36">
        <f>Q28</f>
        <v>685039.52</v>
      </c>
      <c r="R26" s="36">
        <f>R28</f>
        <v>0</v>
      </c>
      <c r="S26" s="36">
        <f>S28</f>
        <v>0</v>
      </c>
      <c r="T26" s="6"/>
    </row>
    <row r="27" spans="1:20" ht="41.25" customHeight="1">
      <c r="A27" s="46"/>
      <c r="B27" s="50"/>
      <c r="C27" s="18" t="s">
        <v>10</v>
      </c>
      <c r="D27" s="2"/>
      <c r="E27" s="2"/>
      <c r="F27" s="2"/>
      <c r="G27" s="2"/>
      <c r="H27" s="2"/>
      <c r="I27" s="2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6"/>
    </row>
    <row r="28" spans="1:20" ht="45.75" customHeight="1">
      <c r="A28" s="47"/>
      <c r="B28" s="50"/>
      <c r="C28" s="19" t="s">
        <v>50</v>
      </c>
      <c r="D28" s="1" t="s">
        <v>18</v>
      </c>
      <c r="E28" s="1" t="s">
        <v>23</v>
      </c>
      <c r="F28" s="20" t="s">
        <v>56</v>
      </c>
      <c r="G28" s="1" t="s">
        <v>49</v>
      </c>
      <c r="H28" s="1"/>
      <c r="I28" s="1"/>
      <c r="J28" s="34" t="s">
        <v>72</v>
      </c>
      <c r="K28" s="34" t="s">
        <v>72</v>
      </c>
      <c r="L28" s="34">
        <v>26943.86</v>
      </c>
      <c r="M28" s="34">
        <v>26943.86</v>
      </c>
      <c r="N28" s="34">
        <v>276000</v>
      </c>
      <c r="O28" s="34">
        <v>26943.86</v>
      </c>
      <c r="P28" s="35">
        <v>2223087.2799999998</v>
      </c>
      <c r="Q28" s="35">
        <v>685039.52</v>
      </c>
      <c r="R28" s="34">
        <v>0</v>
      </c>
      <c r="S28" s="34">
        <v>0</v>
      </c>
      <c r="T28" s="6"/>
    </row>
    <row r="29" spans="1:20" ht="45.75" customHeight="1">
      <c r="A29" s="45" t="s">
        <v>94</v>
      </c>
      <c r="B29" s="48" t="s">
        <v>54</v>
      </c>
      <c r="C29" s="18" t="s">
        <v>14</v>
      </c>
      <c r="D29" s="2"/>
      <c r="E29" s="2"/>
      <c r="F29" s="2"/>
      <c r="G29" s="2"/>
      <c r="H29" s="2"/>
      <c r="I29" s="2"/>
      <c r="J29" s="34" t="s">
        <v>72</v>
      </c>
      <c r="K29" s="34" t="s">
        <v>72</v>
      </c>
      <c r="L29" s="34" t="s">
        <v>72</v>
      </c>
      <c r="M29" s="34" t="s">
        <v>72</v>
      </c>
      <c r="N29" s="34">
        <v>3557389.96</v>
      </c>
      <c r="O29" s="34">
        <v>3537389.96</v>
      </c>
      <c r="P29" s="34">
        <f>P31</f>
        <v>3537389.96</v>
      </c>
      <c r="Q29" s="36">
        <f>Q31</f>
        <v>3537389.96</v>
      </c>
      <c r="R29" s="36">
        <f>R31</f>
        <v>0</v>
      </c>
      <c r="S29" s="36">
        <f>S31</f>
        <v>0</v>
      </c>
      <c r="T29" s="6"/>
    </row>
    <row r="30" spans="1:20" ht="30" customHeight="1">
      <c r="A30" s="46"/>
      <c r="B30" s="49"/>
      <c r="C30" s="18" t="s">
        <v>10</v>
      </c>
      <c r="D30" s="2"/>
      <c r="E30" s="2"/>
      <c r="F30" s="2"/>
      <c r="G30" s="2"/>
      <c r="H30" s="2"/>
      <c r="I30" s="2"/>
      <c r="J30" s="4"/>
      <c r="K30" s="4"/>
      <c r="L30" s="4"/>
      <c r="M30" s="4"/>
      <c r="N30" s="4"/>
      <c r="O30" s="4"/>
      <c r="P30" s="4"/>
      <c r="Q30" s="4"/>
      <c r="R30" s="4"/>
      <c r="S30" s="4"/>
      <c r="T30" s="6"/>
    </row>
    <row r="31" spans="1:20" ht="45.75" customHeight="1">
      <c r="A31" s="47"/>
      <c r="B31" s="49"/>
      <c r="C31" s="19" t="s">
        <v>50</v>
      </c>
      <c r="D31" s="1" t="s">
        <v>18</v>
      </c>
      <c r="E31" s="1" t="s">
        <v>23</v>
      </c>
      <c r="F31" s="20" t="s">
        <v>56</v>
      </c>
      <c r="G31" s="1" t="s">
        <v>49</v>
      </c>
      <c r="H31" s="1"/>
      <c r="I31" s="1"/>
      <c r="J31" s="34" t="s">
        <v>72</v>
      </c>
      <c r="K31" s="34" t="s">
        <v>72</v>
      </c>
      <c r="L31" s="34" t="s">
        <v>72</v>
      </c>
      <c r="M31" s="34" t="s">
        <v>72</v>
      </c>
      <c r="N31" s="34">
        <v>3557389.96</v>
      </c>
      <c r="O31" s="34">
        <v>3537389.96</v>
      </c>
      <c r="P31" s="35">
        <v>3537389.96</v>
      </c>
      <c r="Q31" s="35">
        <v>3537389.96</v>
      </c>
      <c r="R31" s="34">
        <v>0</v>
      </c>
      <c r="S31" s="34">
        <v>0</v>
      </c>
      <c r="T31" s="6"/>
    </row>
    <row r="32" spans="1:20" ht="40.15" customHeight="1">
      <c r="A32" s="45" t="s">
        <v>95</v>
      </c>
      <c r="B32" s="48" t="s">
        <v>74</v>
      </c>
      <c r="C32" s="18" t="s">
        <v>14</v>
      </c>
      <c r="D32" s="2"/>
      <c r="E32" s="2"/>
      <c r="F32" s="2"/>
      <c r="G32" s="2"/>
      <c r="H32" s="2"/>
      <c r="I32" s="2"/>
      <c r="J32" s="36">
        <v>0</v>
      </c>
      <c r="K32" s="36">
        <v>0</v>
      </c>
      <c r="L32" s="36">
        <v>0</v>
      </c>
      <c r="M32" s="36">
        <v>0</v>
      </c>
      <c r="N32" s="34" t="s">
        <v>71</v>
      </c>
      <c r="O32" s="34" t="s">
        <v>71</v>
      </c>
      <c r="P32" s="36">
        <f>P34</f>
        <v>11513337.18</v>
      </c>
      <c r="Q32" s="36">
        <f>Q34</f>
        <v>7488846.7300000004</v>
      </c>
      <c r="R32" s="36">
        <f>R34</f>
        <v>0</v>
      </c>
      <c r="S32" s="36">
        <f>S34</f>
        <v>0</v>
      </c>
      <c r="T32" s="6"/>
    </row>
    <row r="33" spans="1:25" ht="30.75" customHeight="1">
      <c r="A33" s="46"/>
      <c r="B33" s="49"/>
      <c r="C33" s="18" t="s">
        <v>10</v>
      </c>
      <c r="D33" s="2"/>
      <c r="E33" s="2"/>
      <c r="F33" s="2"/>
      <c r="G33" s="2"/>
      <c r="H33" s="2"/>
      <c r="I33" s="2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6"/>
    </row>
    <row r="34" spans="1:25" ht="71.25" customHeight="1">
      <c r="A34" s="47"/>
      <c r="B34" s="49"/>
      <c r="C34" s="19" t="s">
        <v>50</v>
      </c>
      <c r="D34" s="1" t="s">
        <v>18</v>
      </c>
      <c r="E34" s="1" t="s">
        <v>23</v>
      </c>
      <c r="F34" s="20" t="s">
        <v>75</v>
      </c>
      <c r="G34" s="1" t="s">
        <v>49</v>
      </c>
      <c r="H34" s="1"/>
      <c r="I34" s="1"/>
      <c r="J34" s="34" t="s">
        <v>72</v>
      </c>
      <c r="K34" s="34" t="s">
        <v>72</v>
      </c>
      <c r="L34" s="34" t="s">
        <v>72</v>
      </c>
      <c r="M34" s="34" t="s">
        <v>72</v>
      </c>
      <c r="N34" s="34">
        <v>0</v>
      </c>
      <c r="O34" s="34" t="s">
        <v>71</v>
      </c>
      <c r="P34" s="35">
        <v>11513337.18</v>
      </c>
      <c r="Q34" s="35">
        <v>7488846.7300000004</v>
      </c>
      <c r="R34" s="34">
        <v>0</v>
      </c>
      <c r="S34" s="34">
        <v>0</v>
      </c>
      <c r="T34" s="6"/>
    </row>
    <row r="35" spans="1:25" ht="44.25" customHeight="1">
      <c r="A35" s="45" t="s">
        <v>96</v>
      </c>
      <c r="B35" s="48" t="s">
        <v>82</v>
      </c>
      <c r="C35" s="18" t="s">
        <v>14</v>
      </c>
      <c r="D35" s="2"/>
      <c r="E35" s="2"/>
      <c r="F35" s="2"/>
      <c r="G35" s="2"/>
      <c r="H35" s="2"/>
      <c r="I35" s="2"/>
      <c r="J35" s="36">
        <v>0</v>
      </c>
      <c r="K35" s="36">
        <v>0</v>
      </c>
      <c r="L35" s="36">
        <v>0</v>
      </c>
      <c r="M35" s="36">
        <v>0</v>
      </c>
      <c r="N35" s="34" t="s">
        <v>71</v>
      </c>
      <c r="O35" s="34" t="s">
        <v>71</v>
      </c>
      <c r="P35" s="36">
        <f>P37+P38</f>
        <v>408400</v>
      </c>
      <c r="Q35" s="36">
        <v>8300</v>
      </c>
      <c r="R35" s="36">
        <f>R38</f>
        <v>0</v>
      </c>
      <c r="S35" s="36">
        <f>S38</f>
        <v>0</v>
      </c>
      <c r="T35" s="6"/>
    </row>
    <row r="36" spans="1:25" ht="35.25" customHeight="1">
      <c r="A36" s="46"/>
      <c r="B36" s="49"/>
      <c r="C36" s="18" t="s">
        <v>10</v>
      </c>
      <c r="D36" s="2"/>
      <c r="E36" s="2"/>
      <c r="F36" s="2"/>
      <c r="G36" s="2"/>
      <c r="H36" s="2"/>
      <c r="I36" s="2"/>
      <c r="J36" s="4"/>
      <c r="K36" s="4"/>
      <c r="L36" s="4"/>
      <c r="M36" s="4"/>
      <c r="N36" s="4"/>
      <c r="O36" s="4"/>
      <c r="P36" s="37"/>
      <c r="Q36" s="38"/>
      <c r="R36" s="4"/>
      <c r="S36" s="4"/>
      <c r="T36" s="6"/>
    </row>
    <row r="37" spans="1:25" ht="165.75" customHeight="1">
      <c r="A37" s="46"/>
      <c r="B37" s="49"/>
      <c r="C37" s="19" t="s">
        <v>50</v>
      </c>
      <c r="D37" s="1" t="s">
        <v>18</v>
      </c>
      <c r="E37" s="1" t="s">
        <v>23</v>
      </c>
      <c r="F37" s="20" t="s">
        <v>83</v>
      </c>
      <c r="G37" s="1" t="s">
        <v>113</v>
      </c>
      <c r="H37" s="1"/>
      <c r="I37" s="1"/>
      <c r="J37" s="39" t="s">
        <v>72</v>
      </c>
      <c r="K37" s="34" t="s">
        <v>72</v>
      </c>
      <c r="L37" s="34" t="s">
        <v>72</v>
      </c>
      <c r="M37" s="34" t="s">
        <v>72</v>
      </c>
      <c r="N37" s="34" t="s">
        <v>71</v>
      </c>
      <c r="O37" s="34" t="s">
        <v>71</v>
      </c>
      <c r="P37" s="37">
        <v>8300</v>
      </c>
      <c r="Q37" s="38">
        <v>8300</v>
      </c>
      <c r="R37" s="34">
        <v>0</v>
      </c>
      <c r="S37" s="34">
        <v>0</v>
      </c>
      <c r="T37" s="6"/>
    </row>
    <row r="38" spans="1:25" ht="158.25" customHeight="1">
      <c r="A38" s="47"/>
      <c r="B38" s="49"/>
      <c r="C38" s="19" t="s">
        <v>50</v>
      </c>
      <c r="D38" s="1" t="s">
        <v>18</v>
      </c>
      <c r="E38" s="1" t="s">
        <v>23</v>
      </c>
      <c r="F38" s="20" t="s">
        <v>83</v>
      </c>
      <c r="G38" s="1" t="s">
        <v>84</v>
      </c>
      <c r="H38" s="1"/>
      <c r="I38" s="1"/>
      <c r="J38" s="39" t="s">
        <v>72</v>
      </c>
      <c r="K38" s="34" t="s">
        <v>72</v>
      </c>
      <c r="L38" s="34" t="s">
        <v>72</v>
      </c>
      <c r="M38" s="34" t="s">
        <v>72</v>
      </c>
      <c r="N38" s="34" t="s">
        <v>71</v>
      </c>
      <c r="O38" s="34" t="s">
        <v>71</v>
      </c>
      <c r="P38" s="37">
        <v>400100</v>
      </c>
      <c r="Q38" s="38">
        <v>0</v>
      </c>
      <c r="R38" s="34">
        <v>0</v>
      </c>
      <c r="S38" s="34">
        <v>0</v>
      </c>
      <c r="T38" s="6"/>
    </row>
    <row r="39" spans="1:25" ht="58.5" customHeight="1">
      <c r="A39" s="45" t="s">
        <v>97</v>
      </c>
      <c r="B39" s="48" t="s">
        <v>85</v>
      </c>
      <c r="C39" s="18" t="s">
        <v>14</v>
      </c>
      <c r="D39" s="2"/>
      <c r="E39" s="2"/>
      <c r="F39" s="2"/>
      <c r="G39" s="2"/>
      <c r="H39" s="2"/>
      <c r="I39" s="2"/>
      <c r="J39" s="4">
        <v>0</v>
      </c>
      <c r="K39" s="4">
        <v>0</v>
      </c>
      <c r="L39" s="4">
        <v>0</v>
      </c>
      <c r="M39" s="4">
        <v>0</v>
      </c>
      <c r="N39" s="39" t="s">
        <v>71</v>
      </c>
      <c r="O39" s="39" t="s">
        <v>71</v>
      </c>
      <c r="P39" s="4">
        <f>P41+P42</f>
        <v>7750000</v>
      </c>
      <c r="Q39" s="4">
        <f>Q42</f>
        <v>0</v>
      </c>
      <c r="R39" s="4">
        <f>R42</f>
        <v>0</v>
      </c>
      <c r="S39" s="4">
        <f>S42</f>
        <v>0</v>
      </c>
      <c r="T39" s="6"/>
    </row>
    <row r="40" spans="1:25" ht="55.5" customHeight="1">
      <c r="A40" s="46"/>
      <c r="B40" s="49"/>
      <c r="C40" s="18" t="s">
        <v>10</v>
      </c>
      <c r="D40" s="2"/>
      <c r="E40" s="2"/>
      <c r="F40" s="2"/>
      <c r="G40" s="2"/>
      <c r="H40" s="2"/>
      <c r="I40" s="2"/>
      <c r="J40" s="4"/>
      <c r="K40" s="4"/>
      <c r="L40" s="4"/>
      <c r="M40" s="4"/>
      <c r="N40" s="4"/>
      <c r="O40" s="4"/>
      <c r="P40" s="4"/>
      <c r="Q40" s="4"/>
      <c r="R40" s="4"/>
      <c r="S40" s="4"/>
      <c r="T40" s="6"/>
    </row>
    <row r="41" spans="1:25" ht="135.75" customHeight="1">
      <c r="A41" s="46"/>
      <c r="B41" s="49"/>
      <c r="C41" s="19" t="s">
        <v>50</v>
      </c>
      <c r="D41" s="1" t="s">
        <v>18</v>
      </c>
      <c r="E41" s="1" t="s">
        <v>23</v>
      </c>
      <c r="F41" s="20" t="s">
        <v>86</v>
      </c>
      <c r="G41" s="1" t="s">
        <v>32</v>
      </c>
      <c r="H41" s="1"/>
      <c r="I41" s="1"/>
      <c r="J41" s="34" t="s">
        <v>72</v>
      </c>
      <c r="K41" s="34" t="s">
        <v>72</v>
      </c>
      <c r="L41" s="34" t="s">
        <v>72</v>
      </c>
      <c r="M41" s="34" t="s">
        <v>72</v>
      </c>
      <c r="N41" s="34" t="s">
        <v>71</v>
      </c>
      <c r="O41" s="34" t="s">
        <v>71</v>
      </c>
      <c r="P41" s="34">
        <v>750000</v>
      </c>
      <c r="Q41" s="34">
        <v>0</v>
      </c>
      <c r="R41" s="34">
        <v>0</v>
      </c>
      <c r="S41" s="34">
        <v>0</v>
      </c>
      <c r="T41" s="6"/>
    </row>
    <row r="42" spans="1:25" ht="147.75" customHeight="1">
      <c r="A42" s="47"/>
      <c r="B42" s="49"/>
      <c r="C42" s="19" t="s">
        <v>50</v>
      </c>
      <c r="D42" s="1" t="s">
        <v>18</v>
      </c>
      <c r="E42" s="1" t="s">
        <v>23</v>
      </c>
      <c r="F42" s="20" t="s">
        <v>86</v>
      </c>
      <c r="G42" s="1" t="s">
        <v>84</v>
      </c>
      <c r="H42" s="1"/>
      <c r="I42" s="1"/>
      <c r="J42" s="34" t="s">
        <v>72</v>
      </c>
      <c r="K42" s="34" t="s">
        <v>72</v>
      </c>
      <c r="L42" s="34" t="s">
        <v>72</v>
      </c>
      <c r="M42" s="34" t="s">
        <v>72</v>
      </c>
      <c r="N42" s="34" t="s">
        <v>71</v>
      </c>
      <c r="O42" s="34" t="s">
        <v>71</v>
      </c>
      <c r="P42" s="34">
        <v>7000000</v>
      </c>
      <c r="Q42" s="34">
        <v>0</v>
      </c>
      <c r="R42" s="34">
        <v>0</v>
      </c>
      <c r="S42" s="34">
        <v>0</v>
      </c>
      <c r="T42" s="6"/>
    </row>
    <row r="43" spans="1:25" ht="39" customHeight="1">
      <c r="A43" s="45" t="s">
        <v>107</v>
      </c>
      <c r="B43" s="48" t="s">
        <v>108</v>
      </c>
      <c r="C43" s="18" t="s">
        <v>14</v>
      </c>
      <c r="D43" s="2"/>
      <c r="E43" s="2"/>
      <c r="F43" s="2"/>
      <c r="G43" s="2"/>
      <c r="H43" s="2"/>
      <c r="I43" s="2"/>
      <c r="J43" s="36">
        <v>0</v>
      </c>
      <c r="K43" s="36">
        <v>0</v>
      </c>
      <c r="L43" s="36">
        <v>0</v>
      </c>
      <c r="M43" s="36">
        <v>0</v>
      </c>
      <c r="N43" s="34" t="s">
        <v>71</v>
      </c>
      <c r="O43" s="34" t="s">
        <v>71</v>
      </c>
      <c r="P43" s="36">
        <f>P45</f>
        <v>3904195</v>
      </c>
      <c r="Q43" s="36">
        <f>Q45</f>
        <v>3904195</v>
      </c>
      <c r="R43" s="36">
        <f>R45</f>
        <v>0</v>
      </c>
      <c r="S43" s="36">
        <f>S45</f>
        <v>0</v>
      </c>
      <c r="T43" s="6"/>
    </row>
    <row r="44" spans="1:25" ht="29.25" customHeight="1">
      <c r="A44" s="46"/>
      <c r="B44" s="49"/>
      <c r="C44" s="18" t="s">
        <v>10</v>
      </c>
      <c r="D44" s="2"/>
      <c r="E44" s="2"/>
      <c r="F44" s="2"/>
      <c r="G44" s="2"/>
      <c r="H44" s="2"/>
      <c r="I44" s="2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6"/>
    </row>
    <row r="45" spans="1:25" ht="63" customHeight="1">
      <c r="A45" s="47"/>
      <c r="B45" s="49"/>
      <c r="C45" s="19" t="s">
        <v>50</v>
      </c>
      <c r="D45" s="1" t="s">
        <v>18</v>
      </c>
      <c r="E45" s="1" t="s">
        <v>23</v>
      </c>
      <c r="F45" s="20" t="s">
        <v>86</v>
      </c>
      <c r="G45" s="1" t="s">
        <v>49</v>
      </c>
      <c r="H45" s="1"/>
      <c r="I45" s="1"/>
      <c r="J45" s="34" t="s">
        <v>72</v>
      </c>
      <c r="K45" s="34" t="s">
        <v>72</v>
      </c>
      <c r="L45" s="34" t="s">
        <v>72</v>
      </c>
      <c r="M45" s="34" t="s">
        <v>72</v>
      </c>
      <c r="N45" s="34" t="s">
        <v>71</v>
      </c>
      <c r="O45" s="34" t="s">
        <v>71</v>
      </c>
      <c r="P45" s="35">
        <v>3904195</v>
      </c>
      <c r="Q45" s="35">
        <v>3904195</v>
      </c>
      <c r="R45" s="34">
        <v>0</v>
      </c>
      <c r="S45" s="34">
        <v>0</v>
      </c>
      <c r="T45" s="6"/>
    </row>
    <row r="46" spans="1:25" ht="64.5" customHeight="1">
      <c r="A46" s="57" t="s">
        <v>29</v>
      </c>
      <c r="B46" s="58" t="s">
        <v>43</v>
      </c>
      <c r="C46" s="21" t="s">
        <v>12</v>
      </c>
      <c r="D46" s="2"/>
      <c r="E46" s="2"/>
      <c r="F46" s="2"/>
      <c r="G46" s="2"/>
      <c r="H46" s="2"/>
      <c r="I46" s="2"/>
      <c r="J46" s="4">
        <f>J49+J52+J55+J58+J61+J64+J70</f>
        <v>47436752</v>
      </c>
      <c r="K46" s="4">
        <f>K49+K52+K55+K58+K61+K64+K70</f>
        <v>47436752</v>
      </c>
      <c r="L46" s="4">
        <f t="shared" ref="L46:Q46" si="9">L48</f>
        <v>51067366.700000003</v>
      </c>
      <c r="M46" s="4">
        <f t="shared" si="9"/>
        <v>50643957.140000001</v>
      </c>
      <c r="N46" s="4">
        <f t="shared" si="9"/>
        <v>390726421.72000003</v>
      </c>
      <c r="O46" s="4">
        <f t="shared" si="9"/>
        <v>389158081.66000003</v>
      </c>
      <c r="P46" s="4">
        <f t="shared" si="9"/>
        <v>1817478300</v>
      </c>
      <c r="Q46" s="4">
        <f t="shared" si="9"/>
        <v>1815608567.28</v>
      </c>
      <c r="R46" s="4">
        <f t="shared" ref="R46:S46" si="10">R48</f>
        <v>58015700</v>
      </c>
      <c r="S46" s="4">
        <f t="shared" si="10"/>
        <v>14997400</v>
      </c>
      <c r="T46" s="5">
        <f>Q46*100/P46</f>
        <v>99.897124894421026</v>
      </c>
      <c r="V46" s="22"/>
      <c r="W46" s="23"/>
      <c r="X46" s="23"/>
      <c r="Y46" s="22"/>
    </row>
    <row r="47" spans="1:25" ht="39" customHeight="1">
      <c r="A47" s="57"/>
      <c r="B47" s="58"/>
      <c r="C47" s="18" t="s">
        <v>10</v>
      </c>
      <c r="D47" s="2"/>
      <c r="E47" s="2"/>
      <c r="F47" s="2"/>
      <c r="G47" s="2"/>
      <c r="H47" s="2"/>
      <c r="I47" s="2"/>
      <c r="J47" s="4"/>
      <c r="K47" s="4"/>
      <c r="L47" s="4"/>
      <c r="M47" s="4"/>
      <c r="N47" s="4"/>
      <c r="O47" s="4"/>
      <c r="P47" s="4"/>
      <c r="Q47" s="4"/>
      <c r="R47" s="4"/>
      <c r="S47" s="4"/>
      <c r="T47" s="6"/>
    </row>
    <row r="48" spans="1:25" ht="66" customHeight="1">
      <c r="A48" s="57"/>
      <c r="B48" s="58"/>
      <c r="C48" s="19" t="s">
        <v>50</v>
      </c>
      <c r="D48" s="2"/>
      <c r="E48" s="2" t="s">
        <v>9</v>
      </c>
      <c r="F48" s="2" t="s">
        <v>9</v>
      </c>
      <c r="G48" s="2" t="s">
        <v>9</v>
      </c>
      <c r="H48" s="2"/>
      <c r="I48" s="2"/>
      <c r="J48" s="4">
        <f>J51+J54+J57+J60+J63+J66+J72</f>
        <v>47436752</v>
      </c>
      <c r="K48" s="4">
        <f>K51+K54+K57+K60+K63+K66+K72</f>
        <v>47436752</v>
      </c>
      <c r="L48" s="4">
        <v>51067366.700000003</v>
      </c>
      <c r="M48" s="4">
        <f>M51+M54+M57+M60+M63+M72</f>
        <v>50643957.140000001</v>
      </c>
      <c r="N48" s="4">
        <f>N51+N54+N57+N60+N63+N66+N72</f>
        <v>390726421.72000003</v>
      </c>
      <c r="O48" s="4">
        <f>O51+O54+O57+O60+O63+O66+O72</f>
        <v>389158081.66000003</v>
      </c>
      <c r="P48" s="4">
        <f>P51+P54+P57+P60+P63+P72+P66+P69</f>
        <v>1817478300</v>
      </c>
      <c r="Q48" s="4">
        <v>1815608567.28</v>
      </c>
      <c r="R48" s="4">
        <f t="shared" ref="R48:S48" si="11">R51+R54+R57+R60+R63+R72+R66</f>
        <v>58015700</v>
      </c>
      <c r="S48" s="4">
        <f t="shared" si="11"/>
        <v>14997400</v>
      </c>
      <c r="T48" s="5"/>
    </row>
    <row r="49" spans="1:20" ht="38.25">
      <c r="A49" s="45" t="s">
        <v>98</v>
      </c>
      <c r="B49" s="56" t="s">
        <v>15</v>
      </c>
      <c r="C49" s="18" t="s">
        <v>14</v>
      </c>
      <c r="D49" s="2"/>
      <c r="E49" s="2"/>
      <c r="F49" s="2"/>
      <c r="G49" s="2"/>
      <c r="H49" s="2"/>
      <c r="I49" s="2"/>
      <c r="J49" s="34">
        <v>1037925</v>
      </c>
      <c r="K49" s="34">
        <v>1037925</v>
      </c>
      <c r="L49" s="36">
        <f>L51</f>
        <v>2078850</v>
      </c>
      <c r="M49" s="36">
        <f>M51</f>
        <v>2075850</v>
      </c>
      <c r="N49" s="34">
        <v>3113775</v>
      </c>
      <c r="O49" s="34">
        <v>3113775</v>
      </c>
      <c r="P49" s="36">
        <f>P51</f>
        <v>4151700</v>
      </c>
      <c r="Q49" s="36">
        <f>Q51</f>
        <v>4151700</v>
      </c>
      <c r="R49" s="36">
        <f>R51</f>
        <v>4151700</v>
      </c>
      <c r="S49" s="36">
        <f>S51</f>
        <v>4151700</v>
      </c>
      <c r="T49" s="6"/>
    </row>
    <row r="50" spans="1:20" ht="25.5">
      <c r="A50" s="46"/>
      <c r="B50" s="56"/>
      <c r="C50" s="18" t="s">
        <v>10</v>
      </c>
      <c r="D50" s="2"/>
      <c r="E50" s="2"/>
      <c r="F50" s="2"/>
      <c r="G50" s="2"/>
      <c r="H50" s="2"/>
      <c r="I50" s="2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6"/>
    </row>
    <row r="51" spans="1:20" ht="38.25">
      <c r="A51" s="47"/>
      <c r="B51" s="56"/>
      <c r="C51" s="19" t="s">
        <v>50</v>
      </c>
      <c r="D51" s="1" t="s">
        <v>18</v>
      </c>
      <c r="E51" s="1" t="s">
        <v>23</v>
      </c>
      <c r="F51" s="1" t="s">
        <v>36</v>
      </c>
      <c r="G51" s="1" t="s">
        <v>35</v>
      </c>
      <c r="H51" s="1"/>
      <c r="I51" s="1"/>
      <c r="J51" s="34">
        <v>1037925</v>
      </c>
      <c r="K51" s="34">
        <v>1037925</v>
      </c>
      <c r="L51" s="34">
        <v>2078850</v>
      </c>
      <c r="M51" s="34">
        <v>2075850</v>
      </c>
      <c r="N51" s="34">
        <v>3113775</v>
      </c>
      <c r="O51" s="34">
        <v>3113775</v>
      </c>
      <c r="P51" s="34">
        <f>4151700</f>
        <v>4151700</v>
      </c>
      <c r="Q51" s="35">
        <v>4151700</v>
      </c>
      <c r="R51" s="34">
        <v>4151700</v>
      </c>
      <c r="S51" s="34">
        <v>4151700</v>
      </c>
      <c r="T51" s="6"/>
    </row>
    <row r="52" spans="1:20" ht="48" customHeight="1">
      <c r="A52" s="45" t="s">
        <v>99</v>
      </c>
      <c r="B52" s="56" t="s">
        <v>47</v>
      </c>
      <c r="C52" s="19" t="s">
        <v>42</v>
      </c>
      <c r="D52" s="1"/>
      <c r="E52" s="1"/>
      <c r="F52" s="1"/>
      <c r="G52" s="1"/>
      <c r="H52" s="1"/>
      <c r="I52" s="1"/>
      <c r="J52" s="39">
        <f>44758700</f>
        <v>44758700</v>
      </c>
      <c r="K52" s="39">
        <f>44758700</f>
        <v>44758700</v>
      </c>
      <c r="L52" s="39">
        <f>44758700</f>
        <v>44758700</v>
      </c>
      <c r="M52" s="39">
        <f>44758700</f>
        <v>44758700</v>
      </c>
      <c r="N52" s="39">
        <v>380058700</v>
      </c>
      <c r="O52" s="39">
        <v>379721600</v>
      </c>
      <c r="P52" s="39">
        <f>P54</f>
        <v>466058700</v>
      </c>
      <c r="Q52" s="39">
        <f>Q54</f>
        <v>466058700</v>
      </c>
      <c r="R52" s="39">
        <f>R54+0</f>
        <v>43018300</v>
      </c>
      <c r="S52" s="34">
        <v>0</v>
      </c>
      <c r="T52" s="6"/>
    </row>
    <row r="53" spans="1:20" ht="25.5" customHeight="1">
      <c r="A53" s="46"/>
      <c r="B53" s="56"/>
      <c r="C53" s="19" t="s">
        <v>10</v>
      </c>
      <c r="D53" s="1"/>
      <c r="E53" s="1"/>
      <c r="F53" s="1"/>
      <c r="G53" s="1"/>
      <c r="H53" s="1"/>
      <c r="I53" s="1"/>
      <c r="J53" s="39"/>
      <c r="K53" s="39"/>
      <c r="L53" s="39"/>
      <c r="M53" s="39"/>
      <c r="N53" s="39"/>
      <c r="O53" s="39"/>
      <c r="P53" s="39"/>
      <c r="Q53" s="39"/>
      <c r="R53" s="39"/>
      <c r="S53" s="34"/>
      <c r="T53" s="6"/>
    </row>
    <row r="54" spans="1:20" ht="297" customHeight="1">
      <c r="A54" s="47"/>
      <c r="B54" s="56"/>
      <c r="C54" s="24" t="s">
        <v>13</v>
      </c>
      <c r="D54" s="1" t="s">
        <v>18</v>
      </c>
      <c r="E54" s="1" t="s">
        <v>23</v>
      </c>
      <c r="F54" s="1" t="s">
        <v>48</v>
      </c>
      <c r="G54" s="1" t="s">
        <v>35</v>
      </c>
      <c r="H54" s="1"/>
      <c r="I54" s="1"/>
      <c r="J54" s="39">
        <f>44758700</f>
        <v>44758700</v>
      </c>
      <c r="K54" s="39">
        <f>44758700</f>
        <v>44758700</v>
      </c>
      <c r="L54" s="39">
        <f>44758700</f>
        <v>44758700</v>
      </c>
      <c r="M54" s="39">
        <f>44758700</f>
        <v>44758700</v>
      </c>
      <c r="N54" s="39">
        <v>380058700</v>
      </c>
      <c r="O54" s="39">
        <v>379721600</v>
      </c>
      <c r="P54" s="40">
        <v>466058700</v>
      </c>
      <c r="Q54" s="40">
        <v>466058700</v>
      </c>
      <c r="R54" s="39">
        <v>43018300</v>
      </c>
      <c r="S54" s="34">
        <v>0</v>
      </c>
      <c r="T54" s="6"/>
    </row>
    <row r="55" spans="1:20" ht="37.5" customHeight="1">
      <c r="A55" s="45" t="s">
        <v>100</v>
      </c>
      <c r="B55" s="56" t="s">
        <v>31</v>
      </c>
      <c r="C55" s="18" t="s">
        <v>14</v>
      </c>
      <c r="D55" s="2"/>
      <c r="E55" s="2"/>
      <c r="F55" s="2"/>
      <c r="G55" s="2"/>
      <c r="H55" s="2"/>
      <c r="I55" s="2"/>
      <c r="J55" s="39">
        <v>1115127</v>
      </c>
      <c r="K55" s="39">
        <v>1115127</v>
      </c>
      <c r="L55" s="39">
        <v>2787816.7</v>
      </c>
      <c r="M55" s="39">
        <v>2845858.31</v>
      </c>
      <c r="N55" s="39">
        <v>5691746.7199999997</v>
      </c>
      <c r="O55" s="39">
        <v>4460506.66</v>
      </c>
      <c r="P55" s="39">
        <f>7922000</f>
        <v>7922000</v>
      </c>
      <c r="Q55" s="4">
        <f>Q57</f>
        <v>7886864</v>
      </c>
      <c r="R55" s="4">
        <f>R57</f>
        <v>7922000</v>
      </c>
      <c r="S55" s="4">
        <f>S57</f>
        <v>7922000</v>
      </c>
      <c r="T55" s="6"/>
    </row>
    <row r="56" spans="1:20" ht="25.5">
      <c r="A56" s="46"/>
      <c r="B56" s="56"/>
      <c r="C56" s="18" t="s">
        <v>10</v>
      </c>
      <c r="D56" s="2"/>
      <c r="E56" s="2"/>
      <c r="F56" s="2"/>
      <c r="G56" s="2"/>
      <c r="H56" s="2"/>
      <c r="I56" s="2"/>
      <c r="J56" s="4"/>
      <c r="K56" s="4"/>
      <c r="L56" s="4"/>
      <c r="M56" s="4"/>
      <c r="N56" s="4"/>
      <c r="O56" s="4"/>
      <c r="P56" s="4"/>
      <c r="Q56" s="4"/>
      <c r="R56" s="4"/>
      <c r="S56" s="4"/>
      <c r="T56" s="6"/>
    </row>
    <row r="57" spans="1:20" ht="51">
      <c r="A57" s="47"/>
      <c r="B57" s="56"/>
      <c r="C57" s="19" t="s">
        <v>30</v>
      </c>
      <c r="D57" s="1" t="s">
        <v>18</v>
      </c>
      <c r="E57" s="1" t="s">
        <v>22</v>
      </c>
      <c r="F57" s="25" t="s">
        <v>37</v>
      </c>
      <c r="G57" s="1" t="s">
        <v>32</v>
      </c>
      <c r="H57" s="1"/>
      <c r="I57" s="1"/>
      <c r="J57" s="39">
        <v>1115127</v>
      </c>
      <c r="K57" s="39">
        <v>1115127</v>
      </c>
      <c r="L57" s="39">
        <v>2787816.7</v>
      </c>
      <c r="M57" s="39">
        <v>2845858.31</v>
      </c>
      <c r="N57" s="39">
        <v>5691746.7199999997</v>
      </c>
      <c r="O57" s="39">
        <v>4460506.66</v>
      </c>
      <c r="P57" s="39">
        <f>7922000</f>
        <v>7922000</v>
      </c>
      <c r="Q57" s="40">
        <v>7886864</v>
      </c>
      <c r="R57" s="39">
        <v>7922000</v>
      </c>
      <c r="S57" s="39">
        <v>7922000</v>
      </c>
      <c r="T57" s="6"/>
    </row>
    <row r="58" spans="1:20" ht="49.9" customHeight="1">
      <c r="A58" s="45" t="s">
        <v>101</v>
      </c>
      <c r="B58" s="56" t="s">
        <v>16</v>
      </c>
      <c r="C58" s="18" t="s">
        <v>14</v>
      </c>
      <c r="D58" s="2"/>
      <c r="E58" s="2"/>
      <c r="F58" s="25"/>
      <c r="G58" s="2"/>
      <c r="H58" s="2"/>
      <c r="I58" s="2"/>
      <c r="J58" s="41">
        <f>J60</f>
        <v>225000</v>
      </c>
      <c r="K58" s="41">
        <f t="shared" ref="K58:S58" si="12">K60</f>
        <v>225000</v>
      </c>
      <c r="L58" s="41">
        <f t="shared" si="12"/>
        <v>345000</v>
      </c>
      <c r="M58" s="41">
        <f t="shared" si="12"/>
        <v>273912</v>
      </c>
      <c r="N58" s="41">
        <f t="shared" si="12"/>
        <v>345000</v>
      </c>
      <c r="O58" s="41">
        <f t="shared" si="12"/>
        <v>345000</v>
      </c>
      <c r="P58" s="41">
        <f t="shared" si="12"/>
        <v>650000</v>
      </c>
      <c r="Q58" s="41">
        <f>Q60</f>
        <v>273912.09999999998</v>
      </c>
      <c r="R58" s="41">
        <f t="shared" si="12"/>
        <v>650000</v>
      </c>
      <c r="S58" s="41">
        <f t="shared" si="12"/>
        <v>650000</v>
      </c>
      <c r="T58" s="7"/>
    </row>
    <row r="59" spans="1:20" ht="49.9" customHeight="1">
      <c r="A59" s="46"/>
      <c r="B59" s="56"/>
      <c r="C59" s="18" t="s">
        <v>10</v>
      </c>
      <c r="D59" s="2"/>
      <c r="E59" s="2"/>
      <c r="F59" s="25"/>
      <c r="G59" s="2"/>
      <c r="H59" s="2"/>
      <c r="I59" s="2"/>
      <c r="J59" s="4"/>
      <c r="K59" s="4"/>
      <c r="L59" s="4"/>
      <c r="M59" s="4"/>
      <c r="N59" s="4"/>
      <c r="O59" s="4"/>
      <c r="P59" s="4"/>
      <c r="Q59" s="4"/>
      <c r="R59" s="4"/>
      <c r="S59" s="4"/>
      <c r="T59" s="6"/>
    </row>
    <row r="60" spans="1:20" ht="60" customHeight="1">
      <c r="A60" s="47"/>
      <c r="B60" s="56"/>
      <c r="C60" s="19" t="s">
        <v>50</v>
      </c>
      <c r="D60" s="1" t="s">
        <v>18</v>
      </c>
      <c r="E60" s="1" t="s">
        <v>23</v>
      </c>
      <c r="F60" s="25" t="s">
        <v>38</v>
      </c>
      <c r="G60" s="1" t="s">
        <v>35</v>
      </c>
      <c r="H60" s="1"/>
      <c r="I60" s="1"/>
      <c r="J60" s="42">
        <v>225000</v>
      </c>
      <c r="K60" s="34">
        <v>225000</v>
      </c>
      <c r="L60" s="34">
        <v>345000</v>
      </c>
      <c r="M60" s="34">
        <v>273912</v>
      </c>
      <c r="N60" s="34">
        <v>345000</v>
      </c>
      <c r="O60" s="34">
        <v>345000</v>
      </c>
      <c r="P60" s="34">
        <f>650000</f>
        <v>650000</v>
      </c>
      <c r="Q60" s="35">
        <v>273912.09999999998</v>
      </c>
      <c r="R60" s="34">
        <v>650000</v>
      </c>
      <c r="S60" s="34">
        <v>650000</v>
      </c>
      <c r="T60" s="6"/>
    </row>
    <row r="61" spans="1:20" ht="61.5" customHeight="1">
      <c r="A61" s="45" t="s">
        <v>102</v>
      </c>
      <c r="B61" s="56" t="s">
        <v>17</v>
      </c>
      <c r="C61" s="18" t="s">
        <v>14</v>
      </c>
      <c r="D61" s="2"/>
      <c r="E61" s="2"/>
      <c r="F61" s="25"/>
      <c r="G61" s="2"/>
      <c r="H61" s="2"/>
      <c r="I61" s="2"/>
      <c r="J61" s="42">
        <v>300000</v>
      </c>
      <c r="K61" s="34">
        <v>300000</v>
      </c>
      <c r="L61" s="36">
        <f>L63</f>
        <v>1100000</v>
      </c>
      <c r="M61" s="36">
        <f>M63</f>
        <v>689636.83</v>
      </c>
      <c r="N61" s="34">
        <v>1517200</v>
      </c>
      <c r="O61" s="42">
        <f t="shared" ref="O61" si="13">P61+T61+X61+AB61</f>
        <v>1517200</v>
      </c>
      <c r="P61" s="36">
        <f>P63</f>
        <v>1517200</v>
      </c>
      <c r="Q61" s="36">
        <f>Q63</f>
        <v>1517200</v>
      </c>
      <c r="R61" s="36">
        <f>R63</f>
        <v>1517200</v>
      </c>
      <c r="S61" s="36">
        <f>S63</f>
        <v>1517200</v>
      </c>
      <c r="T61" s="6"/>
    </row>
    <row r="62" spans="1:20" ht="49.9" customHeight="1">
      <c r="A62" s="46"/>
      <c r="B62" s="56"/>
      <c r="C62" s="18" t="s">
        <v>10</v>
      </c>
      <c r="D62" s="2"/>
      <c r="E62" s="2"/>
      <c r="F62" s="25"/>
      <c r="G62" s="2"/>
      <c r="H62" s="2"/>
      <c r="I62" s="2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6"/>
    </row>
    <row r="63" spans="1:20" ht="60" customHeight="1">
      <c r="A63" s="47"/>
      <c r="B63" s="56"/>
      <c r="C63" s="19" t="s">
        <v>50</v>
      </c>
      <c r="D63" s="1" t="s">
        <v>18</v>
      </c>
      <c r="E63" s="1" t="s">
        <v>23</v>
      </c>
      <c r="F63" s="25" t="s">
        <v>40</v>
      </c>
      <c r="G63" s="1" t="s">
        <v>35</v>
      </c>
      <c r="H63" s="1"/>
      <c r="I63" s="1"/>
      <c r="J63" s="42">
        <v>300000</v>
      </c>
      <c r="K63" s="34">
        <v>300000</v>
      </c>
      <c r="L63" s="34">
        <v>1100000</v>
      </c>
      <c r="M63" s="34">
        <v>689636.83</v>
      </c>
      <c r="N63" s="34">
        <v>1517200</v>
      </c>
      <c r="O63" s="42">
        <f t="shared" ref="O63" si="14">P63+T63+X63+AB63</f>
        <v>1517200</v>
      </c>
      <c r="P63" s="34">
        <f>1517200</f>
        <v>1517200</v>
      </c>
      <c r="Q63" s="35">
        <v>1517200</v>
      </c>
      <c r="R63" s="34">
        <v>1517200</v>
      </c>
      <c r="S63" s="34">
        <v>1517200</v>
      </c>
      <c r="T63" s="6"/>
    </row>
    <row r="64" spans="1:20" ht="45.75" customHeight="1">
      <c r="A64" s="45" t="s">
        <v>103</v>
      </c>
      <c r="B64" s="56" t="s">
        <v>57</v>
      </c>
      <c r="C64" s="18" t="s">
        <v>14</v>
      </c>
      <c r="D64" s="2"/>
      <c r="E64" s="2"/>
      <c r="F64" s="2"/>
      <c r="G64" s="2"/>
      <c r="H64" s="2"/>
      <c r="I64" s="2"/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f>P66</f>
        <v>4500000</v>
      </c>
      <c r="Q64" s="36">
        <f>Q66</f>
        <v>3041487.78</v>
      </c>
      <c r="R64" s="36">
        <f t="shared" ref="R64:S64" si="15">R66</f>
        <v>0</v>
      </c>
      <c r="S64" s="36">
        <f t="shared" si="15"/>
        <v>0</v>
      </c>
      <c r="T64" s="5"/>
    </row>
    <row r="65" spans="1:20" ht="37.5" customHeight="1">
      <c r="A65" s="46"/>
      <c r="B65" s="56"/>
      <c r="C65" s="18" t="s">
        <v>10</v>
      </c>
      <c r="D65" s="2"/>
      <c r="E65" s="2"/>
      <c r="F65" s="2"/>
      <c r="G65" s="2"/>
      <c r="H65" s="2"/>
      <c r="I65" s="2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6"/>
    </row>
    <row r="66" spans="1:20" ht="54" customHeight="1">
      <c r="A66" s="47"/>
      <c r="B66" s="56"/>
      <c r="C66" s="19" t="s">
        <v>50</v>
      </c>
      <c r="D66" s="1" t="s">
        <v>18</v>
      </c>
      <c r="E66" s="1" t="s">
        <v>22</v>
      </c>
      <c r="F66" s="25" t="s">
        <v>58</v>
      </c>
      <c r="G66" s="1" t="s">
        <v>49</v>
      </c>
      <c r="H66" s="1"/>
      <c r="I66" s="1"/>
      <c r="J66" s="34" t="s">
        <v>72</v>
      </c>
      <c r="K66" s="34" t="s">
        <v>72</v>
      </c>
      <c r="L66" s="34" t="s">
        <v>72</v>
      </c>
      <c r="M66" s="34" t="s">
        <v>72</v>
      </c>
      <c r="N66" s="34" t="s">
        <v>72</v>
      </c>
      <c r="O66" s="34" t="s">
        <v>72</v>
      </c>
      <c r="P66" s="34">
        <v>4500000</v>
      </c>
      <c r="Q66" s="35">
        <v>3041487.78</v>
      </c>
      <c r="R66" s="34">
        <v>0</v>
      </c>
      <c r="S66" s="34">
        <v>0</v>
      </c>
      <c r="T66" s="6"/>
    </row>
    <row r="67" spans="1:20" ht="54" customHeight="1">
      <c r="A67" s="45" t="s">
        <v>104</v>
      </c>
      <c r="B67" s="55" t="s">
        <v>45</v>
      </c>
      <c r="C67" s="18" t="s">
        <v>14</v>
      </c>
      <c r="D67" s="2"/>
      <c r="E67" s="2"/>
      <c r="F67" s="2"/>
      <c r="G67" s="2"/>
      <c r="H67" s="2"/>
      <c r="I67" s="2"/>
      <c r="J67" s="4">
        <v>0</v>
      </c>
      <c r="K67" s="4">
        <v>0</v>
      </c>
      <c r="L67" s="4">
        <v>0</v>
      </c>
      <c r="M67" s="4">
        <v>0</v>
      </c>
      <c r="N67" s="4">
        <f>N69</f>
        <v>57400</v>
      </c>
      <c r="O67" s="4">
        <f>O69</f>
        <v>56500</v>
      </c>
      <c r="P67" s="4">
        <f>P69</f>
        <v>756500</v>
      </c>
      <c r="Q67" s="4">
        <f>Q69</f>
        <v>756500</v>
      </c>
      <c r="R67" s="4">
        <f t="shared" ref="R67:S67" si="16">R69</f>
        <v>756500</v>
      </c>
      <c r="S67" s="4">
        <f t="shared" si="16"/>
        <v>756500</v>
      </c>
      <c r="T67" s="5"/>
    </row>
    <row r="68" spans="1:20" ht="54" customHeight="1">
      <c r="A68" s="46"/>
      <c r="B68" s="55"/>
      <c r="C68" s="18" t="s">
        <v>10</v>
      </c>
      <c r="D68" s="2"/>
      <c r="E68" s="2"/>
      <c r="F68" s="2"/>
      <c r="G68" s="2"/>
      <c r="H68" s="2"/>
      <c r="I68" s="2"/>
      <c r="J68" s="4"/>
      <c r="K68" s="4"/>
      <c r="L68" s="4"/>
      <c r="M68" s="4"/>
      <c r="N68" s="4"/>
      <c r="O68" s="4"/>
      <c r="P68" s="4"/>
      <c r="Q68" s="4"/>
      <c r="R68" s="4"/>
      <c r="S68" s="4"/>
      <c r="T68" s="6"/>
    </row>
    <row r="69" spans="1:20" ht="54" customHeight="1">
      <c r="A69" s="47"/>
      <c r="B69" s="55"/>
      <c r="C69" s="19" t="s">
        <v>50</v>
      </c>
      <c r="D69" s="1" t="s">
        <v>18</v>
      </c>
      <c r="E69" s="1" t="s">
        <v>22</v>
      </c>
      <c r="F69" s="25" t="s">
        <v>46</v>
      </c>
      <c r="G69" s="1" t="s">
        <v>32</v>
      </c>
      <c r="H69" s="1"/>
      <c r="I69" s="1"/>
      <c r="J69" s="34" t="s">
        <v>71</v>
      </c>
      <c r="K69" s="34" t="s">
        <v>71</v>
      </c>
      <c r="L69" s="34" t="s">
        <v>71</v>
      </c>
      <c r="M69" s="34" t="s">
        <v>71</v>
      </c>
      <c r="N69" s="34">
        <v>57400</v>
      </c>
      <c r="O69" s="34">
        <v>56500</v>
      </c>
      <c r="P69" s="34">
        <f>756500</f>
        <v>756500</v>
      </c>
      <c r="Q69" s="35">
        <v>756500</v>
      </c>
      <c r="R69" s="34">
        <v>756500</v>
      </c>
      <c r="S69" s="34">
        <v>756500</v>
      </c>
      <c r="T69" s="6"/>
    </row>
    <row r="70" spans="1:20" ht="40.15" customHeight="1">
      <c r="A70" s="45" t="s">
        <v>109</v>
      </c>
      <c r="B70" s="55" t="s">
        <v>110</v>
      </c>
      <c r="C70" s="18" t="s">
        <v>14</v>
      </c>
      <c r="D70" s="2"/>
      <c r="E70" s="2"/>
      <c r="F70" s="2"/>
      <c r="G70" s="2"/>
      <c r="H70" s="2"/>
      <c r="I70" s="2"/>
      <c r="J70" s="36">
        <v>0</v>
      </c>
      <c r="K70" s="36">
        <v>0</v>
      </c>
      <c r="L70" s="36">
        <v>0</v>
      </c>
      <c r="M70" s="36">
        <v>0</v>
      </c>
      <c r="N70" s="36">
        <f>N72</f>
        <v>0</v>
      </c>
      <c r="O70" s="36">
        <f>O72</f>
        <v>0</v>
      </c>
      <c r="P70" s="35">
        <v>1331922200</v>
      </c>
      <c r="Q70" s="36">
        <f>Q72</f>
        <v>1331922200</v>
      </c>
      <c r="R70" s="36">
        <f t="shared" ref="R70:S70" si="17">R72</f>
        <v>756500</v>
      </c>
      <c r="S70" s="36">
        <f t="shared" si="17"/>
        <v>756500</v>
      </c>
      <c r="T70" s="5"/>
    </row>
    <row r="71" spans="1:20" ht="25.5">
      <c r="A71" s="46"/>
      <c r="B71" s="55"/>
      <c r="C71" s="18" t="s">
        <v>10</v>
      </c>
      <c r="D71" s="2"/>
      <c r="E71" s="2"/>
      <c r="F71" s="2"/>
      <c r="G71" s="2"/>
      <c r="H71" s="2"/>
      <c r="I71" s="2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6"/>
    </row>
    <row r="72" spans="1:20" ht="67.5" customHeight="1">
      <c r="A72" s="47"/>
      <c r="B72" s="55"/>
      <c r="C72" s="19" t="s">
        <v>50</v>
      </c>
      <c r="D72" s="26" t="s">
        <v>18</v>
      </c>
      <c r="E72" s="26" t="s">
        <v>23</v>
      </c>
      <c r="F72" s="26" t="s">
        <v>111</v>
      </c>
      <c r="G72" s="26" t="s">
        <v>35</v>
      </c>
      <c r="H72" s="26" t="s">
        <v>112</v>
      </c>
      <c r="I72" s="1"/>
      <c r="J72" s="34" t="s">
        <v>71</v>
      </c>
      <c r="K72" s="34" t="s">
        <v>71</v>
      </c>
      <c r="L72" s="34" t="s">
        <v>71</v>
      </c>
      <c r="M72" s="34" t="s">
        <v>71</v>
      </c>
      <c r="N72" s="34">
        <v>0</v>
      </c>
      <c r="O72" s="34">
        <v>0</v>
      </c>
      <c r="P72" s="35">
        <v>1331922200</v>
      </c>
      <c r="Q72" s="35">
        <v>1331922200</v>
      </c>
      <c r="R72" s="34">
        <v>756500</v>
      </c>
      <c r="S72" s="34">
        <v>756500</v>
      </c>
      <c r="T72" s="6"/>
    </row>
    <row r="73" spans="1:20" ht="69" customHeight="1">
      <c r="A73" s="62" t="s">
        <v>26</v>
      </c>
      <c r="B73" s="58" t="s">
        <v>27</v>
      </c>
      <c r="C73" s="18" t="s">
        <v>12</v>
      </c>
      <c r="D73" s="2"/>
      <c r="E73" s="2"/>
      <c r="F73" s="2"/>
      <c r="G73" s="2"/>
      <c r="H73" s="2"/>
      <c r="I73" s="2"/>
      <c r="J73" s="34" t="s">
        <v>71</v>
      </c>
      <c r="K73" s="34" t="s">
        <v>71</v>
      </c>
      <c r="L73" s="36">
        <f>L75</f>
        <v>24725</v>
      </c>
      <c r="M73" s="36">
        <f>M75</f>
        <v>24725</v>
      </c>
      <c r="N73" s="36">
        <f t="shared" ref="N73:P73" si="18">N75</f>
        <v>212363.75</v>
      </c>
      <c r="O73" s="36">
        <f t="shared" si="18"/>
        <v>99450</v>
      </c>
      <c r="P73" s="36">
        <f t="shared" si="18"/>
        <v>287638.75</v>
      </c>
      <c r="Q73" s="36">
        <f>Q75</f>
        <v>193529.78999999998</v>
      </c>
      <c r="R73" s="36">
        <f t="shared" ref="R73:S73" si="19">R75</f>
        <v>100000</v>
      </c>
      <c r="S73" s="36">
        <f t="shared" si="19"/>
        <v>100000</v>
      </c>
      <c r="T73" s="5">
        <f>Q73*100/P73</f>
        <v>67.282238571819676</v>
      </c>
    </row>
    <row r="74" spans="1:20" ht="28.5" customHeight="1">
      <c r="A74" s="62"/>
      <c r="B74" s="58"/>
      <c r="C74" s="18" t="s">
        <v>10</v>
      </c>
      <c r="D74" s="2"/>
      <c r="E74" s="2"/>
      <c r="F74" s="2"/>
      <c r="G74" s="2"/>
      <c r="H74" s="2"/>
      <c r="I74" s="2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6"/>
    </row>
    <row r="75" spans="1:20" ht="39.75" customHeight="1">
      <c r="A75" s="62"/>
      <c r="B75" s="58"/>
      <c r="C75" s="27" t="s">
        <v>13</v>
      </c>
      <c r="D75" s="2"/>
      <c r="E75" s="2"/>
      <c r="F75" s="2"/>
      <c r="G75" s="2"/>
      <c r="H75" s="2"/>
      <c r="I75" s="2"/>
      <c r="J75" s="34" t="s">
        <v>71</v>
      </c>
      <c r="K75" s="34" t="s">
        <v>71</v>
      </c>
      <c r="L75" s="36">
        <f>L78</f>
        <v>24725</v>
      </c>
      <c r="M75" s="36">
        <f>M78</f>
        <v>24725</v>
      </c>
      <c r="N75" s="36">
        <v>212363.75</v>
      </c>
      <c r="O75" s="36">
        <v>99450</v>
      </c>
      <c r="P75" s="36">
        <v>287638.75</v>
      </c>
      <c r="Q75" s="36">
        <f>Q78+Q81+Q84</f>
        <v>193529.78999999998</v>
      </c>
      <c r="R75" s="36">
        <f t="shared" ref="R75:S75" si="20">R78</f>
        <v>100000</v>
      </c>
      <c r="S75" s="36">
        <f t="shared" si="20"/>
        <v>100000</v>
      </c>
      <c r="T75" s="5"/>
    </row>
    <row r="76" spans="1:20" ht="38.25">
      <c r="A76" s="45" t="s">
        <v>105</v>
      </c>
      <c r="B76" s="55" t="s">
        <v>19</v>
      </c>
      <c r="C76" s="18" t="s">
        <v>14</v>
      </c>
      <c r="D76" s="2"/>
      <c r="E76" s="2"/>
      <c r="F76" s="2"/>
      <c r="G76" s="2"/>
      <c r="H76" s="2"/>
      <c r="I76" s="2"/>
      <c r="J76" s="34" t="s">
        <v>71</v>
      </c>
      <c r="K76" s="34" t="s">
        <v>71</v>
      </c>
      <c r="L76" s="36">
        <f>L78</f>
        <v>24725</v>
      </c>
      <c r="M76" s="36">
        <f>M78</f>
        <v>24725</v>
      </c>
      <c r="N76" s="36">
        <f>N78</f>
        <v>49450</v>
      </c>
      <c r="O76" s="36">
        <f t="shared" ref="O76:P76" si="21">O78</f>
        <v>49450</v>
      </c>
      <c r="P76" s="36">
        <f t="shared" si="21"/>
        <v>100000</v>
      </c>
      <c r="Q76" s="36">
        <f>Q78</f>
        <v>98900</v>
      </c>
      <c r="R76" s="36">
        <f>R78</f>
        <v>100000</v>
      </c>
      <c r="S76" s="36">
        <f>S78</f>
        <v>100000</v>
      </c>
      <c r="T76" s="6"/>
    </row>
    <row r="77" spans="1:20" ht="25.5">
      <c r="A77" s="46"/>
      <c r="B77" s="55"/>
      <c r="C77" s="18" t="s">
        <v>10</v>
      </c>
      <c r="D77" s="2"/>
      <c r="E77" s="2"/>
      <c r="F77" s="2"/>
      <c r="G77" s="2"/>
      <c r="H77" s="2"/>
      <c r="I77" s="2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6"/>
    </row>
    <row r="78" spans="1:20" ht="38.25" customHeight="1">
      <c r="A78" s="47"/>
      <c r="B78" s="55"/>
      <c r="C78" s="24" t="s">
        <v>13</v>
      </c>
      <c r="D78" s="1" t="s">
        <v>18</v>
      </c>
      <c r="E78" s="1" t="s">
        <v>20</v>
      </c>
      <c r="F78" s="1" t="s">
        <v>33</v>
      </c>
      <c r="G78" s="1" t="s">
        <v>32</v>
      </c>
      <c r="H78" s="1"/>
      <c r="I78" s="1"/>
      <c r="J78" s="34" t="s">
        <v>71</v>
      </c>
      <c r="K78" s="34" t="s">
        <v>71</v>
      </c>
      <c r="L78" s="34">
        <v>24725</v>
      </c>
      <c r="M78" s="34">
        <v>24725</v>
      </c>
      <c r="N78" s="34">
        <v>49450</v>
      </c>
      <c r="O78" s="34">
        <v>49450</v>
      </c>
      <c r="P78" s="43">
        <f>100000</f>
        <v>100000</v>
      </c>
      <c r="Q78" s="35">
        <v>98900</v>
      </c>
      <c r="R78" s="43">
        <v>100000</v>
      </c>
      <c r="S78" s="43">
        <v>100000</v>
      </c>
      <c r="T78" s="8"/>
    </row>
    <row r="79" spans="1:20" ht="47.25" customHeight="1">
      <c r="A79" s="45" t="s">
        <v>106</v>
      </c>
      <c r="B79" s="55" t="s">
        <v>79</v>
      </c>
      <c r="C79" s="18" t="s">
        <v>14</v>
      </c>
      <c r="D79" s="2"/>
      <c r="E79" s="2"/>
      <c r="F79" s="2"/>
      <c r="G79" s="2"/>
      <c r="H79" s="2"/>
      <c r="I79" s="2"/>
      <c r="J79" s="34" t="s">
        <v>71</v>
      </c>
      <c r="K79" s="34" t="s">
        <v>71</v>
      </c>
      <c r="L79" s="36" t="str">
        <f>L81</f>
        <v>0,0</v>
      </c>
      <c r="M79" s="36" t="str">
        <f>M81</f>
        <v>0,0</v>
      </c>
      <c r="N79" s="36">
        <f>N81</f>
        <v>87638.75</v>
      </c>
      <c r="O79" s="36" t="str">
        <f t="shared" ref="O79:P79" si="22">O81</f>
        <v>0,0</v>
      </c>
      <c r="P79" s="36">
        <f t="shared" si="22"/>
        <v>87638.75</v>
      </c>
      <c r="Q79" s="36">
        <f>Q81</f>
        <v>0</v>
      </c>
      <c r="R79" s="36">
        <f>R81</f>
        <v>0</v>
      </c>
      <c r="S79" s="36">
        <f>S81</f>
        <v>0</v>
      </c>
      <c r="T79" s="6"/>
    </row>
    <row r="80" spans="1:20" ht="30" customHeight="1">
      <c r="A80" s="46"/>
      <c r="B80" s="55"/>
      <c r="C80" s="18" t="s">
        <v>10</v>
      </c>
      <c r="D80" s="2"/>
      <c r="E80" s="2"/>
      <c r="F80" s="2"/>
      <c r="G80" s="2"/>
      <c r="H80" s="2"/>
      <c r="I80" s="2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6"/>
    </row>
    <row r="81" spans="1:20" ht="47.25" customHeight="1">
      <c r="A81" s="47"/>
      <c r="B81" s="55"/>
      <c r="C81" s="24" t="s">
        <v>13</v>
      </c>
      <c r="D81" s="1" t="s">
        <v>18</v>
      </c>
      <c r="E81" s="1" t="s">
        <v>77</v>
      </c>
      <c r="F81" s="1" t="s">
        <v>80</v>
      </c>
      <c r="G81" s="1" t="s">
        <v>81</v>
      </c>
      <c r="H81" s="1"/>
      <c r="I81" s="1"/>
      <c r="J81" s="34" t="s">
        <v>71</v>
      </c>
      <c r="K81" s="34" t="s">
        <v>71</v>
      </c>
      <c r="L81" s="34" t="s">
        <v>71</v>
      </c>
      <c r="M81" s="34" t="s">
        <v>71</v>
      </c>
      <c r="N81" s="43">
        <v>87638.75</v>
      </c>
      <c r="O81" s="34" t="s">
        <v>71</v>
      </c>
      <c r="P81" s="43">
        <v>87638.75</v>
      </c>
      <c r="Q81" s="34">
        <v>0</v>
      </c>
      <c r="R81" s="43">
        <v>0</v>
      </c>
      <c r="S81" s="43">
        <v>0</v>
      </c>
      <c r="T81" s="8"/>
    </row>
    <row r="82" spans="1:20" ht="47.25" customHeight="1">
      <c r="A82" s="45" t="s">
        <v>91</v>
      </c>
      <c r="B82" s="55" t="s">
        <v>76</v>
      </c>
      <c r="C82" s="18" t="s">
        <v>14</v>
      </c>
      <c r="D82" s="2"/>
      <c r="E82" s="2"/>
      <c r="F82" s="2"/>
      <c r="G82" s="2"/>
      <c r="H82" s="2"/>
      <c r="I82" s="2"/>
      <c r="J82" s="34" t="s">
        <v>71</v>
      </c>
      <c r="K82" s="34" t="s">
        <v>71</v>
      </c>
      <c r="L82" s="36" t="str">
        <f>L84</f>
        <v>0,0</v>
      </c>
      <c r="M82" s="36" t="str">
        <f>M84</f>
        <v>0,0</v>
      </c>
      <c r="N82" s="36">
        <f>N84</f>
        <v>100000</v>
      </c>
      <c r="O82" s="36">
        <f t="shared" ref="O82:P82" si="23">O84</f>
        <v>50000</v>
      </c>
      <c r="P82" s="36">
        <f t="shared" si="23"/>
        <v>100000</v>
      </c>
      <c r="Q82" s="36">
        <f>Q84</f>
        <v>94629.79</v>
      </c>
      <c r="R82" s="36">
        <f>R84</f>
        <v>0</v>
      </c>
      <c r="S82" s="36">
        <f>S84</f>
        <v>0</v>
      </c>
      <c r="T82" s="6"/>
    </row>
    <row r="83" spans="1:20" ht="30.75" customHeight="1">
      <c r="A83" s="46"/>
      <c r="B83" s="55"/>
      <c r="C83" s="18" t="s">
        <v>10</v>
      </c>
      <c r="D83" s="2"/>
      <c r="E83" s="2"/>
      <c r="F83" s="2"/>
      <c r="G83" s="2"/>
      <c r="H83" s="2"/>
      <c r="I83" s="2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6"/>
    </row>
    <row r="84" spans="1:20" ht="47.25" customHeight="1">
      <c r="A84" s="47"/>
      <c r="B84" s="55"/>
      <c r="C84" s="24" t="s">
        <v>13</v>
      </c>
      <c r="D84" s="1" t="s">
        <v>18</v>
      </c>
      <c r="E84" s="1" t="s">
        <v>77</v>
      </c>
      <c r="F84" s="1" t="s">
        <v>78</v>
      </c>
      <c r="G84" s="1" t="s">
        <v>32</v>
      </c>
      <c r="H84" s="1"/>
      <c r="I84" s="1"/>
      <c r="J84" s="34" t="s">
        <v>71</v>
      </c>
      <c r="K84" s="34" t="s">
        <v>71</v>
      </c>
      <c r="L84" s="34" t="s">
        <v>71</v>
      </c>
      <c r="M84" s="34" t="s">
        <v>71</v>
      </c>
      <c r="N84" s="34">
        <v>100000</v>
      </c>
      <c r="O84" s="34">
        <v>50000</v>
      </c>
      <c r="P84" s="43">
        <f>100000</f>
        <v>100000</v>
      </c>
      <c r="Q84" s="44">
        <v>94629.79</v>
      </c>
      <c r="R84" s="43">
        <v>0</v>
      </c>
      <c r="S84" s="43">
        <v>0</v>
      </c>
      <c r="T84" s="8"/>
    </row>
    <row r="85" spans="1:20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</row>
    <row r="86" spans="1:20">
      <c r="A86" s="28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</row>
    <row r="87" spans="1:20" ht="15.75">
      <c r="A87" s="68" t="s">
        <v>24</v>
      </c>
      <c r="B87" s="68"/>
      <c r="C87" s="68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 t="s">
        <v>73</v>
      </c>
      <c r="P87" s="30"/>
      <c r="Q87" s="30"/>
      <c r="R87" s="31"/>
      <c r="S87" s="31"/>
      <c r="T87" s="30"/>
    </row>
    <row r="88" spans="1:20">
      <c r="A88" s="32"/>
    </row>
    <row r="89" spans="1:20">
      <c r="A89" s="32"/>
    </row>
    <row r="90" spans="1:20">
      <c r="A90" s="32"/>
      <c r="B90" s="67" t="s">
        <v>114</v>
      </c>
      <c r="C90" s="67"/>
    </row>
    <row r="91" spans="1:20">
      <c r="A91" s="32"/>
      <c r="B91" s="67" t="s">
        <v>115</v>
      </c>
      <c r="C91" s="67"/>
    </row>
    <row r="92" spans="1:20">
      <c r="A92" s="32"/>
    </row>
    <row r="93" spans="1:20">
      <c r="A93" s="32"/>
    </row>
    <row r="94" spans="1:20">
      <c r="A94" s="33"/>
    </row>
    <row r="95" spans="1:20">
      <c r="A95" s="33"/>
    </row>
    <row r="96" spans="1:20">
      <c r="A96" s="33"/>
    </row>
    <row r="97" spans="1:1">
      <c r="A97" s="33"/>
    </row>
    <row r="98" spans="1:1">
      <c r="A98" s="33"/>
    </row>
    <row r="99" spans="1:1">
      <c r="A99" s="33"/>
    </row>
    <row r="100" spans="1:1">
      <c r="A100" s="33"/>
    </row>
    <row r="101" spans="1:1">
      <c r="A101" s="33"/>
    </row>
  </sheetData>
  <mergeCells count="73">
    <mergeCell ref="B20:B22"/>
    <mergeCell ref="A67:A69"/>
    <mergeCell ref="B67:B69"/>
    <mergeCell ref="B91:C91"/>
    <mergeCell ref="A64:A66"/>
    <mergeCell ref="B64:B66"/>
    <mergeCell ref="B90:C90"/>
    <mergeCell ref="A82:A84"/>
    <mergeCell ref="B82:B84"/>
    <mergeCell ref="B61:B63"/>
    <mergeCell ref="A87:C87"/>
    <mergeCell ref="B76:B78"/>
    <mergeCell ref="A61:A63"/>
    <mergeCell ref="A55:A57"/>
    <mergeCell ref="B55:B57"/>
    <mergeCell ref="A70:A72"/>
    <mergeCell ref="A76:A78"/>
    <mergeCell ref="A73:A75"/>
    <mergeCell ref="B73:B75"/>
    <mergeCell ref="B70:B72"/>
    <mergeCell ref="R1:T1"/>
    <mergeCell ref="A2:T2"/>
    <mergeCell ref="S6:S7"/>
    <mergeCell ref="A8:A10"/>
    <mergeCell ref="B8:B10"/>
    <mergeCell ref="R6:R7"/>
    <mergeCell ref="J6:K6"/>
    <mergeCell ref="L6:M6"/>
    <mergeCell ref="N6:O6"/>
    <mergeCell ref="P6:Q6"/>
    <mergeCell ref="T4:T7"/>
    <mergeCell ref="J5:Q5"/>
    <mergeCell ref="H4:S4"/>
    <mergeCell ref="H5:I6"/>
    <mergeCell ref="R5:S5"/>
    <mergeCell ref="D4:G5"/>
    <mergeCell ref="D6:D7"/>
    <mergeCell ref="F6:F7"/>
    <mergeCell ref="G6:G7"/>
    <mergeCell ref="B17:B19"/>
    <mergeCell ref="B14:B16"/>
    <mergeCell ref="B4:B7"/>
    <mergeCell ref="C4:C7"/>
    <mergeCell ref="B11:B13"/>
    <mergeCell ref="B23:B25"/>
    <mergeCell ref="B29:B31"/>
    <mergeCell ref="B49:B51"/>
    <mergeCell ref="A79:A81"/>
    <mergeCell ref="B79:B81"/>
    <mergeCell ref="A46:A48"/>
    <mergeCell ref="B46:B48"/>
    <mergeCell ref="B35:B38"/>
    <mergeCell ref="A35:A38"/>
    <mergeCell ref="A43:A45"/>
    <mergeCell ref="B43:B45"/>
    <mergeCell ref="A58:A60"/>
    <mergeCell ref="A49:A51"/>
    <mergeCell ref="A52:A54"/>
    <mergeCell ref="B58:B60"/>
    <mergeCell ref="B52:B54"/>
    <mergeCell ref="A4:A7"/>
    <mergeCell ref="A14:A16"/>
    <mergeCell ref="A17:A19"/>
    <mergeCell ref="A20:A22"/>
    <mergeCell ref="A23:A25"/>
    <mergeCell ref="A11:A13"/>
    <mergeCell ref="A39:A42"/>
    <mergeCell ref="B39:B42"/>
    <mergeCell ref="A26:A28"/>
    <mergeCell ref="A29:A31"/>
    <mergeCell ref="A32:A34"/>
    <mergeCell ref="B32:B34"/>
    <mergeCell ref="B26:B28"/>
  </mergeCells>
  <pageMargins left="0.11811023622047245" right="0.11811023622047245" top="0.35433070866141736" bottom="0.35433070866141736" header="0.31496062992125984" footer="0.31496062992125984"/>
  <pageSetup paperSize="9" scale="75" fitToWidth="0" fitToHeight="0" orientation="landscape" r:id="rId1"/>
  <rowBreaks count="4" manualBreakCount="4">
    <brk id="13" max="16383" man="1"/>
    <brk id="28" max="16383" man="1"/>
    <brk id="38" max="16383" man="1"/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2015-04-01T08:52:35Z</cp:lastPrinted>
  <dcterms:created xsi:type="dcterms:W3CDTF">2013-09-06T07:38:16Z</dcterms:created>
  <dcterms:modified xsi:type="dcterms:W3CDTF">2015-04-14T07:11:19Z</dcterms:modified>
</cp:coreProperties>
</file>