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5" windowWidth="15120" windowHeight="8010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J19" i="1" l="1"/>
  <c r="J20" i="1"/>
  <c r="J18" i="1"/>
  <c r="J17" i="1"/>
  <c r="J15" i="1" s="1"/>
  <c r="N301" i="1"/>
  <c r="N300" i="1"/>
  <c r="Q300" i="1"/>
  <c r="P300" i="1"/>
  <c r="O300" i="1"/>
  <c r="M300" i="1"/>
  <c r="L300" i="1"/>
  <c r="K300" i="1"/>
  <c r="J300" i="1"/>
  <c r="J301" i="1"/>
  <c r="Q317" i="1"/>
  <c r="P317" i="1"/>
  <c r="O317" i="1"/>
  <c r="N317" i="1"/>
  <c r="M317" i="1"/>
  <c r="L317" i="1"/>
  <c r="L319" i="1"/>
  <c r="Q319" i="1"/>
  <c r="P319" i="1"/>
  <c r="O319" i="1"/>
  <c r="N319" i="1"/>
  <c r="M319" i="1"/>
  <c r="K319" i="1"/>
  <c r="J319" i="1"/>
  <c r="Q17" i="1"/>
  <c r="Q194" i="1"/>
  <c r="Q268" i="1"/>
  <c r="P194" i="1"/>
  <c r="P17" i="1"/>
  <c r="J84" i="1" l="1"/>
  <c r="L84" i="1"/>
  <c r="N84" i="1"/>
  <c r="P84" i="1"/>
  <c r="Q84" i="1"/>
  <c r="S194" i="1"/>
  <c r="R194" i="1"/>
  <c r="O194" i="1"/>
  <c r="N194" i="1"/>
  <c r="M194" i="1"/>
  <c r="L194" i="1"/>
  <c r="K194" i="1"/>
  <c r="J194" i="1"/>
  <c r="S263" i="1" l="1"/>
  <c r="R263" i="1"/>
  <c r="Q263" i="1"/>
  <c r="P263" i="1"/>
  <c r="O263" i="1"/>
  <c r="N263" i="1"/>
  <c r="M263" i="1"/>
  <c r="L263" i="1"/>
  <c r="K263" i="1"/>
  <c r="J263" i="1"/>
  <c r="S17" i="1"/>
  <c r="R17" i="1"/>
  <c r="O17" i="1"/>
  <c r="N17" i="1"/>
  <c r="M17" i="1"/>
  <c r="L17" i="1"/>
  <c r="K17" i="1"/>
  <c r="S188" i="1"/>
  <c r="R188" i="1"/>
  <c r="Q188" i="1"/>
  <c r="P188" i="1"/>
  <c r="O188" i="1"/>
  <c r="N188" i="1"/>
  <c r="M188" i="1"/>
  <c r="L188" i="1"/>
  <c r="K188" i="1"/>
  <c r="J188" i="1"/>
  <c r="O298" i="1"/>
  <c r="S319" i="1" l="1"/>
  <c r="R319" i="1"/>
  <c r="Q301" i="1"/>
  <c r="S301" i="1"/>
  <c r="R301" i="1"/>
  <c r="P301" i="1"/>
  <c r="O301" i="1"/>
  <c r="M301" i="1"/>
  <c r="L301" i="1"/>
  <c r="K301" i="1"/>
  <c r="S20" i="1" l="1"/>
  <c r="R20" i="1"/>
  <c r="Q20" i="1"/>
  <c r="P20" i="1"/>
  <c r="O20" i="1"/>
  <c r="N20" i="1"/>
  <c r="M20" i="1"/>
  <c r="L20" i="1"/>
  <c r="K20" i="1"/>
  <c r="S18" i="1"/>
  <c r="R18" i="1"/>
  <c r="Q18" i="1"/>
  <c r="P18" i="1"/>
  <c r="O18" i="1"/>
  <c r="N18" i="1"/>
  <c r="M18" i="1"/>
  <c r="L18" i="1"/>
  <c r="K18" i="1"/>
  <c r="S183" i="1" l="1"/>
  <c r="R183" i="1"/>
  <c r="Q183" i="1"/>
  <c r="P183" i="1"/>
  <c r="O183" i="1"/>
  <c r="N183" i="1"/>
  <c r="M183" i="1"/>
  <c r="L183" i="1"/>
  <c r="K183" i="1"/>
  <c r="J183" i="1"/>
  <c r="M59" i="1" l="1"/>
  <c r="M333" i="1"/>
  <c r="J14" i="1" l="1"/>
  <c r="S178" i="1"/>
  <c r="R178" i="1"/>
  <c r="Q178" i="1"/>
  <c r="P178" i="1"/>
  <c r="O178" i="1"/>
  <c r="N178" i="1"/>
  <c r="M178" i="1"/>
  <c r="L178" i="1"/>
  <c r="K178" i="1"/>
  <c r="J178" i="1"/>
  <c r="S173" i="1"/>
  <c r="R173" i="1"/>
  <c r="Q173" i="1"/>
  <c r="P173" i="1"/>
  <c r="O173" i="1"/>
  <c r="N173" i="1"/>
  <c r="M173" i="1"/>
  <c r="L173" i="1"/>
  <c r="K173" i="1"/>
  <c r="J173" i="1"/>
  <c r="J170" i="1"/>
  <c r="R318" i="1"/>
  <c r="S318" i="1"/>
  <c r="Q318" i="1"/>
  <c r="P318" i="1"/>
  <c r="O318" i="1"/>
  <c r="N318" i="1"/>
  <c r="M318" i="1"/>
  <c r="L318" i="1"/>
  <c r="K318" i="1"/>
  <c r="J318" i="1"/>
  <c r="S317" i="1"/>
  <c r="R317" i="1"/>
  <c r="R315" i="1" s="1"/>
  <c r="Q315" i="1"/>
  <c r="O315" i="1"/>
  <c r="M315" i="1"/>
  <c r="K317" i="1"/>
  <c r="J317" i="1"/>
  <c r="S333" i="1"/>
  <c r="R333" i="1"/>
  <c r="Q333" i="1"/>
  <c r="P333" i="1"/>
  <c r="O333" i="1"/>
  <c r="N333" i="1"/>
  <c r="L333" i="1"/>
  <c r="K333" i="1"/>
  <c r="J333" i="1"/>
  <c r="S330" i="1"/>
  <c r="R330" i="1"/>
  <c r="Q330" i="1"/>
  <c r="P330" i="1"/>
  <c r="O330" i="1"/>
  <c r="N330" i="1"/>
  <c r="M330" i="1"/>
  <c r="L330" i="1"/>
  <c r="K330" i="1"/>
  <c r="J330" i="1"/>
  <c r="S326" i="1"/>
  <c r="R326" i="1"/>
  <c r="Q326" i="1"/>
  <c r="P326" i="1"/>
  <c r="O326" i="1"/>
  <c r="N326" i="1"/>
  <c r="M326" i="1"/>
  <c r="L326" i="1"/>
  <c r="K326" i="1"/>
  <c r="J326" i="1"/>
  <c r="S300" i="1"/>
  <c r="R300" i="1"/>
  <c r="S312" i="1"/>
  <c r="R312" i="1"/>
  <c r="Q312" i="1"/>
  <c r="P312" i="1"/>
  <c r="O312" i="1"/>
  <c r="N312" i="1"/>
  <c r="M312" i="1"/>
  <c r="L312" i="1"/>
  <c r="K312" i="1"/>
  <c r="J312" i="1"/>
  <c r="S309" i="1"/>
  <c r="R309" i="1"/>
  <c r="Q309" i="1"/>
  <c r="P309" i="1"/>
  <c r="O309" i="1"/>
  <c r="N309" i="1"/>
  <c r="M309" i="1"/>
  <c r="L309" i="1"/>
  <c r="K309" i="1"/>
  <c r="J309" i="1"/>
  <c r="S298" i="1"/>
  <c r="R298" i="1"/>
  <c r="Q298" i="1"/>
  <c r="P298" i="1"/>
  <c r="N298" i="1"/>
  <c r="M298" i="1"/>
  <c r="L298" i="1"/>
  <c r="K298" i="1"/>
  <c r="J298" i="1"/>
  <c r="K268" i="1"/>
  <c r="S268" i="1"/>
  <c r="R268" i="1"/>
  <c r="P268" i="1"/>
  <c r="O268" i="1"/>
  <c r="N268" i="1"/>
  <c r="M268" i="1"/>
  <c r="L268" i="1"/>
  <c r="J268" i="1"/>
  <c r="S266" i="1"/>
  <c r="R266" i="1"/>
  <c r="Q266" i="1"/>
  <c r="P266" i="1"/>
  <c r="O266" i="1"/>
  <c r="N266" i="1"/>
  <c r="M266" i="1"/>
  <c r="L266" i="1"/>
  <c r="K266" i="1"/>
  <c r="J266" i="1"/>
  <c r="S295" i="1"/>
  <c r="R295" i="1"/>
  <c r="Q295" i="1"/>
  <c r="P295" i="1"/>
  <c r="O295" i="1"/>
  <c r="N295" i="1"/>
  <c r="M295" i="1"/>
  <c r="L295" i="1"/>
  <c r="K295" i="1"/>
  <c r="J295" i="1"/>
  <c r="S292" i="1"/>
  <c r="R292" i="1"/>
  <c r="Q292" i="1"/>
  <c r="P292" i="1"/>
  <c r="O292" i="1"/>
  <c r="N292" i="1"/>
  <c r="M292" i="1"/>
  <c r="L292" i="1"/>
  <c r="K292" i="1"/>
  <c r="J292" i="1"/>
  <c r="S289" i="1"/>
  <c r="R289" i="1"/>
  <c r="Q289" i="1"/>
  <c r="P289" i="1"/>
  <c r="O289" i="1"/>
  <c r="N289" i="1"/>
  <c r="M289" i="1"/>
  <c r="L289" i="1"/>
  <c r="K289" i="1"/>
  <c r="J289" i="1"/>
  <c r="S284" i="1"/>
  <c r="R284" i="1"/>
  <c r="Q284" i="1"/>
  <c r="P284" i="1"/>
  <c r="O284" i="1"/>
  <c r="N284" i="1"/>
  <c r="M284" i="1"/>
  <c r="L284" i="1"/>
  <c r="K284" i="1"/>
  <c r="J284" i="1"/>
  <c r="S279" i="1"/>
  <c r="R279" i="1"/>
  <c r="Q279" i="1"/>
  <c r="P279" i="1"/>
  <c r="O279" i="1"/>
  <c r="N279" i="1"/>
  <c r="M279" i="1"/>
  <c r="L279" i="1"/>
  <c r="K279" i="1"/>
  <c r="J279" i="1"/>
  <c r="S274" i="1"/>
  <c r="R274" i="1"/>
  <c r="Q274" i="1"/>
  <c r="P274" i="1"/>
  <c r="O274" i="1"/>
  <c r="N274" i="1"/>
  <c r="M274" i="1"/>
  <c r="L274" i="1"/>
  <c r="K274" i="1"/>
  <c r="J274" i="1"/>
  <c r="S269" i="1"/>
  <c r="R269" i="1"/>
  <c r="Q269" i="1"/>
  <c r="P269" i="1"/>
  <c r="O269" i="1"/>
  <c r="N269" i="1"/>
  <c r="M269" i="1"/>
  <c r="L269" i="1"/>
  <c r="K269" i="1"/>
  <c r="J269" i="1"/>
  <c r="S195" i="1"/>
  <c r="R195" i="1"/>
  <c r="Q195" i="1"/>
  <c r="P195" i="1"/>
  <c r="O195" i="1"/>
  <c r="N195" i="1"/>
  <c r="M195" i="1"/>
  <c r="L195" i="1"/>
  <c r="K195" i="1"/>
  <c r="J195" i="1"/>
  <c r="S196" i="1"/>
  <c r="R196" i="1"/>
  <c r="Q196" i="1"/>
  <c r="P196" i="1"/>
  <c r="O196" i="1"/>
  <c r="N196" i="1"/>
  <c r="M196" i="1"/>
  <c r="L196" i="1"/>
  <c r="K196" i="1"/>
  <c r="J196" i="1"/>
  <c r="J13" i="1" s="1"/>
  <c r="S260" i="1"/>
  <c r="R260" i="1"/>
  <c r="Q260" i="1"/>
  <c r="P260" i="1"/>
  <c r="O260" i="1"/>
  <c r="N260" i="1"/>
  <c r="M260" i="1"/>
  <c r="L260" i="1"/>
  <c r="K260" i="1"/>
  <c r="J260" i="1"/>
  <c r="S254" i="1"/>
  <c r="R254" i="1"/>
  <c r="Q254" i="1"/>
  <c r="P254" i="1"/>
  <c r="O254" i="1"/>
  <c r="N254" i="1"/>
  <c r="M254" i="1"/>
  <c r="L254" i="1"/>
  <c r="K254" i="1"/>
  <c r="J254" i="1"/>
  <c r="S251" i="1"/>
  <c r="R251" i="1"/>
  <c r="Q251" i="1"/>
  <c r="P251" i="1"/>
  <c r="O251" i="1"/>
  <c r="N251" i="1"/>
  <c r="M251" i="1"/>
  <c r="L251" i="1"/>
  <c r="K251" i="1"/>
  <c r="J251" i="1"/>
  <c r="S245" i="1"/>
  <c r="R245" i="1"/>
  <c r="Q245" i="1"/>
  <c r="P245" i="1"/>
  <c r="O245" i="1"/>
  <c r="N245" i="1"/>
  <c r="M245" i="1"/>
  <c r="L245" i="1"/>
  <c r="K245" i="1"/>
  <c r="J245" i="1"/>
  <c r="S242" i="1"/>
  <c r="R242" i="1"/>
  <c r="Q242" i="1"/>
  <c r="P242" i="1"/>
  <c r="O242" i="1"/>
  <c r="N242" i="1"/>
  <c r="M242" i="1"/>
  <c r="L242" i="1"/>
  <c r="K242" i="1"/>
  <c r="J242" i="1"/>
  <c r="S239" i="1"/>
  <c r="R239" i="1"/>
  <c r="Q239" i="1"/>
  <c r="P239" i="1"/>
  <c r="O239" i="1"/>
  <c r="N239" i="1"/>
  <c r="M239" i="1"/>
  <c r="L239" i="1"/>
  <c r="K239" i="1"/>
  <c r="J239" i="1"/>
  <c r="S236" i="1"/>
  <c r="R236" i="1"/>
  <c r="Q236" i="1"/>
  <c r="P236" i="1"/>
  <c r="O236" i="1"/>
  <c r="N236" i="1"/>
  <c r="M236" i="1"/>
  <c r="L236" i="1"/>
  <c r="K236" i="1"/>
  <c r="J236" i="1"/>
  <c r="S227" i="1"/>
  <c r="R227" i="1"/>
  <c r="Q227" i="1"/>
  <c r="P227" i="1"/>
  <c r="O227" i="1"/>
  <c r="N227" i="1"/>
  <c r="M227" i="1"/>
  <c r="L227" i="1"/>
  <c r="K227" i="1"/>
  <c r="J227" i="1"/>
  <c r="S206" i="1"/>
  <c r="R206" i="1"/>
  <c r="Q206" i="1"/>
  <c r="P206" i="1"/>
  <c r="O206" i="1"/>
  <c r="N206" i="1"/>
  <c r="M206" i="1"/>
  <c r="L206" i="1"/>
  <c r="K206" i="1"/>
  <c r="J206" i="1"/>
  <c r="S197" i="1"/>
  <c r="R197" i="1"/>
  <c r="Q197" i="1"/>
  <c r="P197" i="1"/>
  <c r="O197" i="1"/>
  <c r="N197" i="1"/>
  <c r="M197" i="1"/>
  <c r="L197" i="1"/>
  <c r="K197" i="1"/>
  <c r="J197" i="1"/>
  <c r="S232" i="1"/>
  <c r="R232" i="1"/>
  <c r="Q232" i="1"/>
  <c r="P232" i="1"/>
  <c r="O232" i="1"/>
  <c r="N232" i="1"/>
  <c r="M232" i="1"/>
  <c r="L232" i="1"/>
  <c r="K232" i="1"/>
  <c r="J232" i="1"/>
  <c r="S223" i="1"/>
  <c r="R223" i="1"/>
  <c r="Q223" i="1"/>
  <c r="P223" i="1"/>
  <c r="O223" i="1"/>
  <c r="N223" i="1"/>
  <c r="M223" i="1"/>
  <c r="L223" i="1"/>
  <c r="K223" i="1"/>
  <c r="J223" i="1"/>
  <c r="S219" i="1"/>
  <c r="R219" i="1"/>
  <c r="Q219" i="1"/>
  <c r="P219" i="1"/>
  <c r="O219" i="1"/>
  <c r="N219" i="1"/>
  <c r="M219" i="1"/>
  <c r="L219" i="1"/>
  <c r="K219" i="1"/>
  <c r="J219" i="1"/>
  <c r="S215" i="1"/>
  <c r="R215" i="1"/>
  <c r="Q215" i="1"/>
  <c r="P215" i="1"/>
  <c r="O215" i="1"/>
  <c r="N215" i="1"/>
  <c r="M215" i="1"/>
  <c r="L215" i="1"/>
  <c r="K215" i="1"/>
  <c r="J215" i="1"/>
  <c r="S211" i="1"/>
  <c r="R211" i="1"/>
  <c r="Q211" i="1"/>
  <c r="P211" i="1"/>
  <c r="O211" i="1"/>
  <c r="N211" i="1"/>
  <c r="M211" i="1"/>
  <c r="L211" i="1"/>
  <c r="K211" i="1"/>
  <c r="J211" i="1"/>
  <c r="S202" i="1"/>
  <c r="R202" i="1"/>
  <c r="Q202" i="1"/>
  <c r="P202" i="1"/>
  <c r="O202" i="1"/>
  <c r="N202" i="1"/>
  <c r="M202" i="1"/>
  <c r="L202" i="1"/>
  <c r="K202" i="1"/>
  <c r="J202" i="1"/>
  <c r="S11" i="1"/>
  <c r="R11" i="1"/>
  <c r="Q11" i="1"/>
  <c r="P11" i="1"/>
  <c r="O11" i="1"/>
  <c r="N11" i="1"/>
  <c r="M11" i="1"/>
  <c r="L11" i="1"/>
  <c r="S12" i="1"/>
  <c r="R12" i="1"/>
  <c r="Q12" i="1"/>
  <c r="O12" i="1"/>
  <c r="N12" i="1"/>
  <c r="M12" i="1"/>
  <c r="L12" i="1"/>
  <c r="K12" i="1"/>
  <c r="J12" i="1"/>
  <c r="S19" i="1"/>
  <c r="S13" i="1" s="1"/>
  <c r="R19" i="1"/>
  <c r="R13" i="1" s="1"/>
  <c r="Q19" i="1"/>
  <c r="Q13" i="1" s="1"/>
  <c r="P19" i="1"/>
  <c r="O19" i="1"/>
  <c r="O13" i="1" s="1"/>
  <c r="N19" i="1"/>
  <c r="N13" i="1" s="1"/>
  <c r="M19" i="1"/>
  <c r="M13" i="1" s="1"/>
  <c r="L19" i="1"/>
  <c r="L13" i="1" s="1"/>
  <c r="K19" i="1"/>
  <c r="K13" i="1" s="1"/>
  <c r="S14" i="1"/>
  <c r="R14" i="1"/>
  <c r="Q14" i="1"/>
  <c r="P14" i="1"/>
  <c r="O14" i="1"/>
  <c r="N14" i="1"/>
  <c r="M14" i="1"/>
  <c r="L14" i="1"/>
  <c r="K14" i="1"/>
  <c r="S170" i="1"/>
  <c r="R170" i="1"/>
  <c r="Q170" i="1"/>
  <c r="P170" i="1"/>
  <c r="O170" i="1"/>
  <c r="N170" i="1"/>
  <c r="M170" i="1"/>
  <c r="L170" i="1"/>
  <c r="K170" i="1"/>
  <c r="S167" i="1"/>
  <c r="R167" i="1"/>
  <c r="Q167" i="1"/>
  <c r="P167" i="1"/>
  <c r="O167" i="1"/>
  <c r="N167" i="1"/>
  <c r="M167" i="1"/>
  <c r="L167" i="1"/>
  <c r="K167" i="1"/>
  <c r="J167" i="1"/>
  <c r="S164" i="1"/>
  <c r="R164" i="1"/>
  <c r="Q164" i="1"/>
  <c r="P164" i="1"/>
  <c r="O164" i="1"/>
  <c r="N164" i="1"/>
  <c r="M164" i="1"/>
  <c r="L164" i="1"/>
  <c r="K164" i="1"/>
  <c r="J164" i="1"/>
  <c r="S161" i="1"/>
  <c r="R161" i="1"/>
  <c r="Q161" i="1"/>
  <c r="P161" i="1"/>
  <c r="O161" i="1"/>
  <c r="N161" i="1"/>
  <c r="M161" i="1"/>
  <c r="L161" i="1"/>
  <c r="K161" i="1"/>
  <c r="J161" i="1"/>
  <c r="S158" i="1"/>
  <c r="R158" i="1"/>
  <c r="Q158" i="1"/>
  <c r="P158" i="1"/>
  <c r="O158" i="1"/>
  <c r="N158" i="1"/>
  <c r="M158" i="1"/>
  <c r="L158" i="1"/>
  <c r="K158" i="1"/>
  <c r="J158" i="1"/>
  <c r="S155" i="1"/>
  <c r="R155" i="1"/>
  <c r="Q155" i="1"/>
  <c r="P155" i="1"/>
  <c r="O155" i="1"/>
  <c r="N155" i="1"/>
  <c r="M155" i="1"/>
  <c r="L155" i="1"/>
  <c r="K155" i="1"/>
  <c r="J155" i="1"/>
  <c r="S152" i="1"/>
  <c r="R152" i="1"/>
  <c r="Q152" i="1"/>
  <c r="P152" i="1"/>
  <c r="O152" i="1"/>
  <c r="N152" i="1"/>
  <c r="M152" i="1"/>
  <c r="L152" i="1"/>
  <c r="K152" i="1"/>
  <c r="J152" i="1"/>
  <c r="S149" i="1"/>
  <c r="R149" i="1"/>
  <c r="Q149" i="1"/>
  <c r="P149" i="1"/>
  <c r="O149" i="1"/>
  <c r="N149" i="1"/>
  <c r="M149" i="1"/>
  <c r="L149" i="1"/>
  <c r="K149" i="1"/>
  <c r="J149" i="1"/>
  <c r="S146" i="1"/>
  <c r="R146" i="1"/>
  <c r="Q146" i="1"/>
  <c r="P146" i="1"/>
  <c r="O146" i="1"/>
  <c r="N146" i="1"/>
  <c r="M146" i="1"/>
  <c r="L146" i="1"/>
  <c r="K146" i="1"/>
  <c r="J146" i="1"/>
  <c r="S143" i="1"/>
  <c r="R143" i="1"/>
  <c r="Q143" i="1"/>
  <c r="P143" i="1"/>
  <c r="O143" i="1"/>
  <c r="N143" i="1"/>
  <c r="M143" i="1"/>
  <c r="L143" i="1"/>
  <c r="K143" i="1"/>
  <c r="J143" i="1"/>
  <c r="S140" i="1"/>
  <c r="R140" i="1"/>
  <c r="Q140" i="1"/>
  <c r="P140" i="1"/>
  <c r="O140" i="1"/>
  <c r="N140" i="1"/>
  <c r="M140" i="1"/>
  <c r="L140" i="1"/>
  <c r="K140" i="1"/>
  <c r="J140" i="1"/>
  <c r="S137" i="1"/>
  <c r="R137" i="1"/>
  <c r="Q137" i="1"/>
  <c r="P137" i="1"/>
  <c r="O137" i="1"/>
  <c r="N137" i="1"/>
  <c r="M137" i="1"/>
  <c r="L137" i="1"/>
  <c r="K137" i="1"/>
  <c r="J137" i="1"/>
  <c r="S131" i="1"/>
  <c r="R131" i="1"/>
  <c r="Q131" i="1"/>
  <c r="P131" i="1"/>
  <c r="O131" i="1"/>
  <c r="N131" i="1"/>
  <c r="M131" i="1"/>
  <c r="L131" i="1"/>
  <c r="K131" i="1"/>
  <c r="J131" i="1"/>
  <c r="S128" i="1"/>
  <c r="R128" i="1"/>
  <c r="Q128" i="1"/>
  <c r="P128" i="1"/>
  <c r="O128" i="1"/>
  <c r="N128" i="1"/>
  <c r="M128" i="1"/>
  <c r="L128" i="1"/>
  <c r="K128" i="1"/>
  <c r="J128" i="1"/>
  <c r="S125" i="1"/>
  <c r="R125" i="1"/>
  <c r="Q125" i="1"/>
  <c r="P125" i="1"/>
  <c r="O125" i="1"/>
  <c r="N125" i="1"/>
  <c r="M125" i="1"/>
  <c r="L125" i="1"/>
  <c r="K125" i="1"/>
  <c r="J125" i="1"/>
  <c r="S122" i="1"/>
  <c r="R122" i="1"/>
  <c r="Q122" i="1"/>
  <c r="P122" i="1"/>
  <c r="O122" i="1"/>
  <c r="N122" i="1"/>
  <c r="M122" i="1"/>
  <c r="L122" i="1"/>
  <c r="K122" i="1"/>
  <c r="J122" i="1"/>
  <c r="S119" i="1"/>
  <c r="R119" i="1"/>
  <c r="Q119" i="1"/>
  <c r="P119" i="1"/>
  <c r="O119" i="1"/>
  <c r="N119" i="1"/>
  <c r="M119" i="1"/>
  <c r="L119" i="1"/>
  <c r="K119" i="1"/>
  <c r="J119" i="1"/>
  <c r="S116" i="1"/>
  <c r="R116" i="1"/>
  <c r="Q116" i="1"/>
  <c r="P116" i="1"/>
  <c r="O116" i="1"/>
  <c r="N116" i="1"/>
  <c r="M116" i="1"/>
  <c r="L116" i="1"/>
  <c r="K116" i="1"/>
  <c r="J116" i="1"/>
  <c r="S113" i="1"/>
  <c r="R113" i="1"/>
  <c r="Q113" i="1"/>
  <c r="P113" i="1"/>
  <c r="O113" i="1"/>
  <c r="N113" i="1"/>
  <c r="M113" i="1"/>
  <c r="L113" i="1"/>
  <c r="K113" i="1"/>
  <c r="J113" i="1"/>
  <c r="S110" i="1"/>
  <c r="R110" i="1"/>
  <c r="Q110" i="1"/>
  <c r="P110" i="1"/>
  <c r="O110" i="1"/>
  <c r="N110" i="1"/>
  <c r="M110" i="1"/>
  <c r="L110" i="1"/>
  <c r="K110" i="1"/>
  <c r="J110" i="1"/>
  <c r="S105" i="1"/>
  <c r="R105" i="1"/>
  <c r="Q105" i="1"/>
  <c r="P105" i="1"/>
  <c r="O105" i="1"/>
  <c r="N105" i="1"/>
  <c r="M105" i="1"/>
  <c r="L105" i="1"/>
  <c r="K105" i="1"/>
  <c r="J105" i="1"/>
  <c r="S102" i="1"/>
  <c r="R102" i="1"/>
  <c r="Q102" i="1"/>
  <c r="P102" i="1"/>
  <c r="O102" i="1"/>
  <c r="N102" i="1"/>
  <c r="M102" i="1"/>
  <c r="L102" i="1"/>
  <c r="K102" i="1"/>
  <c r="J102" i="1"/>
  <c r="S99" i="1"/>
  <c r="R99" i="1"/>
  <c r="Q99" i="1"/>
  <c r="P99" i="1"/>
  <c r="O99" i="1"/>
  <c r="N99" i="1"/>
  <c r="M99" i="1"/>
  <c r="L99" i="1"/>
  <c r="K99" i="1"/>
  <c r="J99" i="1"/>
  <c r="S96" i="1"/>
  <c r="R96" i="1"/>
  <c r="Q96" i="1"/>
  <c r="P96" i="1"/>
  <c r="O96" i="1"/>
  <c r="N96" i="1"/>
  <c r="M96" i="1"/>
  <c r="L96" i="1"/>
  <c r="K96" i="1"/>
  <c r="J96" i="1"/>
  <c r="S93" i="1"/>
  <c r="R93" i="1"/>
  <c r="Q93" i="1"/>
  <c r="P93" i="1"/>
  <c r="O93" i="1"/>
  <c r="N93" i="1"/>
  <c r="M93" i="1"/>
  <c r="L93" i="1"/>
  <c r="K93" i="1"/>
  <c r="J93" i="1"/>
  <c r="S90" i="1"/>
  <c r="R90" i="1"/>
  <c r="Q90" i="1"/>
  <c r="P90" i="1"/>
  <c r="O90" i="1"/>
  <c r="N90" i="1"/>
  <c r="M90" i="1"/>
  <c r="L90" i="1"/>
  <c r="K90" i="1"/>
  <c r="J90" i="1"/>
  <c r="S87" i="1"/>
  <c r="R87" i="1"/>
  <c r="Q87" i="1"/>
  <c r="P87" i="1"/>
  <c r="O87" i="1"/>
  <c r="N87" i="1"/>
  <c r="M87" i="1"/>
  <c r="L87" i="1"/>
  <c r="K87" i="1"/>
  <c r="J87" i="1"/>
  <c r="S84" i="1"/>
  <c r="R84" i="1"/>
  <c r="O84" i="1"/>
  <c r="M84" i="1"/>
  <c r="K84" i="1"/>
  <c r="S80" i="1"/>
  <c r="R80" i="1"/>
  <c r="Q80" i="1"/>
  <c r="P80" i="1"/>
  <c r="O80" i="1"/>
  <c r="N80" i="1"/>
  <c r="M80" i="1"/>
  <c r="L80" i="1"/>
  <c r="K80" i="1"/>
  <c r="J80" i="1"/>
  <c r="S76" i="1"/>
  <c r="R76" i="1"/>
  <c r="Q76" i="1"/>
  <c r="P76" i="1"/>
  <c r="O76" i="1"/>
  <c r="N76" i="1"/>
  <c r="M76" i="1"/>
  <c r="L76" i="1"/>
  <c r="K76" i="1"/>
  <c r="J76" i="1"/>
  <c r="S72" i="1"/>
  <c r="R72" i="1"/>
  <c r="Q72" i="1"/>
  <c r="P72" i="1"/>
  <c r="O72" i="1"/>
  <c r="N72" i="1"/>
  <c r="M72" i="1"/>
  <c r="L72" i="1"/>
  <c r="K72" i="1"/>
  <c r="J72" i="1"/>
  <c r="S67" i="1"/>
  <c r="R67" i="1"/>
  <c r="Q67" i="1"/>
  <c r="P67" i="1"/>
  <c r="O67" i="1"/>
  <c r="N67" i="1"/>
  <c r="M67" i="1"/>
  <c r="L67" i="1"/>
  <c r="K67" i="1"/>
  <c r="J67" i="1"/>
  <c r="J54" i="1"/>
  <c r="S63" i="1"/>
  <c r="R63" i="1"/>
  <c r="Q63" i="1"/>
  <c r="P63" i="1"/>
  <c r="O63" i="1"/>
  <c r="N63" i="1"/>
  <c r="M63" i="1"/>
  <c r="L63" i="1"/>
  <c r="K63" i="1"/>
  <c r="J63" i="1"/>
  <c r="S59" i="1"/>
  <c r="R59" i="1"/>
  <c r="Q59" i="1"/>
  <c r="P59" i="1"/>
  <c r="O59" i="1"/>
  <c r="N59" i="1"/>
  <c r="L59" i="1"/>
  <c r="K59" i="1"/>
  <c r="J59" i="1"/>
  <c r="S54" i="1"/>
  <c r="R54" i="1"/>
  <c r="Q54" i="1"/>
  <c r="P54" i="1"/>
  <c r="O54" i="1"/>
  <c r="N54" i="1"/>
  <c r="M54" i="1"/>
  <c r="L54" i="1"/>
  <c r="K54" i="1"/>
  <c r="S49" i="1"/>
  <c r="R49" i="1"/>
  <c r="Q49" i="1"/>
  <c r="P49" i="1"/>
  <c r="O49" i="1"/>
  <c r="N49" i="1"/>
  <c r="M49" i="1"/>
  <c r="L49" i="1"/>
  <c r="K49" i="1"/>
  <c r="J49" i="1"/>
  <c r="S45" i="1"/>
  <c r="R45" i="1"/>
  <c r="Q45" i="1"/>
  <c r="P45" i="1"/>
  <c r="O45" i="1"/>
  <c r="N45" i="1"/>
  <c r="M45" i="1"/>
  <c r="L45" i="1"/>
  <c r="K45" i="1"/>
  <c r="J45" i="1"/>
  <c r="Q36" i="1"/>
  <c r="O36" i="1"/>
  <c r="M36" i="1"/>
  <c r="Q31" i="1"/>
  <c r="O31" i="1"/>
  <c r="M31" i="1"/>
  <c r="Q26" i="1"/>
  <c r="P26" i="1"/>
  <c r="O26" i="1"/>
  <c r="N26" i="1"/>
  <c r="M26" i="1"/>
  <c r="S41" i="1"/>
  <c r="R41" i="1"/>
  <c r="Q41" i="1"/>
  <c r="P41" i="1"/>
  <c r="O41" i="1"/>
  <c r="N41" i="1"/>
  <c r="M41" i="1"/>
  <c r="L41" i="1"/>
  <c r="K41" i="1"/>
  <c r="J41" i="1"/>
  <c r="S36" i="1"/>
  <c r="R36" i="1"/>
  <c r="P36" i="1"/>
  <c r="N36" i="1"/>
  <c r="L36" i="1"/>
  <c r="K36" i="1"/>
  <c r="J36" i="1"/>
  <c r="S31" i="1"/>
  <c r="R31" i="1"/>
  <c r="P31" i="1"/>
  <c r="N31" i="1"/>
  <c r="L31" i="1"/>
  <c r="K31" i="1"/>
  <c r="J31" i="1"/>
  <c r="S26" i="1"/>
  <c r="R26" i="1"/>
  <c r="L26" i="1"/>
  <c r="K26" i="1"/>
  <c r="J26" i="1"/>
  <c r="S21" i="1"/>
  <c r="R21" i="1"/>
  <c r="Q21" i="1"/>
  <c r="P21" i="1"/>
  <c r="O21" i="1"/>
  <c r="N21" i="1"/>
  <c r="M21" i="1"/>
  <c r="L21" i="1"/>
  <c r="K21" i="1"/>
  <c r="J21" i="1"/>
  <c r="L9" i="1" l="1"/>
  <c r="P13" i="1"/>
  <c r="P15" i="1"/>
  <c r="O192" i="1"/>
  <c r="R9" i="1"/>
  <c r="S9" i="1"/>
  <c r="J11" i="1"/>
  <c r="J315" i="1"/>
  <c r="L315" i="1"/>
  <c r="N315" i="1"/>
  <c r="P12" i="1"/>
  <c r="S315" i="1"/>
  <c r="P9" i="1"/>
  <c r="N9" i="1"/>
  <c r="J9" i="1"/>
  <c r="Q9" i="1"/>
  <c r="M9" i="1"/>
  <c r="O9" i="1"/>
  <c r="K11" i="1"/>
  <c r="K9" i="1" s="1"/>
  <c r="K315" i="1"/>
  <c r="P315" i="1"/>
  <c r="K192" i="1"/>
  <c r="L192" i="1"/>
  <c r="M192" i="1"/>
  <c r="N192" i="1"/>
  <c r="P192" i="1"/>
  <c r="Q192" i="1"/>
  <c r="R192" i="1"/>
  <c r="S192" i="1"/>
  <c r="J192" i="1"/>
  <c r="K15" i="1"/>
  <c r="L15" i="1"/>
  <c r="M15" i="1"/>
  <c r="N15" i="1"/>
  <c r="O15" i="1"/>
  <c r="Q15" i="1"/>
  <c r="R15" i="1"/>
  <c r="S15" i="1"/>
</calcChain>
</file>

<file path=xl/sharedStrings.xml><?xml version="1.0" encoding="utf-8"?>
<sst xmlns="http://schemas.openxmlformats.org/spreadsheetml/2006/main" count="1005" uniqueCount="306">
  <si>
    <t xml:space="preserve">                      Расходы по годам                       </t>
  </si>
  <si>
    <t xml:space="preserve">Примечание </t>
  </si>
  <si>
    <t>ГРБС</t>
  </si>
  <si>
    <t xml:space="preserve">ЦСР </t>
  </si>
  <si>
    <t xml:space="preserve">ВР </t>
  </si>
  <si>
    <t>план</t>
  </si>
  <si>
    <t>факт</t>
  </si>
  <si>
    <t xml:space="preserve">факт </t>
  </si>
  <si>
    <t xml:space="preserve">Подпрограмма 1 </t>
  </si>
  <si>
    <t xml:space="preserve">Статус (муниципальная программа, подпрограмма)     </t>
  </si>
  <si>
    <t>Наименование программы, подпрограммы</t>
  </si>
  <si>
    <t xml:space="preserve"> Наименов ние ГРБС</t>
  </si>
  <si>
    <t xml:space="preserve">  Код бюджетной классификации</t>
  </si>
  <si>
    <t>Рз Пр</t>
  </si>
  <si>
    <t xml:space="preserve"> Плановый период</t>
  </si>
  <si>
    <t>январь - март</t>
  </si>
  <si>
    <t xml:space="preserve"> январь - июнь</t>
  </si>
  <si>
    <t>январь - сентябрь</t>
  </si>
  <si>
    <t>значение на конец года</t>
  </si>
  <si>
    <t xml:space="preserve">Муниципальная программа  </t>
  </si>
  <si>
    <t>в  том  числе по ГРБС:</t>
  </si>
  <si>
    <t xml:space="preserve">всего  расходные обязательства      </t>
  </si>
  <si>
    <t xml:space="preserve">Подпрограмма 2 </t>
  </si>
  <si>
    <t>Испл: Горкунова Т.М.</t>
  </si>
  <si>
    <t>рублей</t>
  </si>
  <si>
    <t xml:space="preserve">УСЗН Адми-нистрации ЗАТО г. Железногорск
</t>
  </si>
  <si>
    <t>МКУ «Управление культуры»</t>
  </si>
  <si>
    <t>МКУ «Управление образования»</t>
  </si>
  <si>
    <t xml:space="preserve">Администрация ЗАТО г. Железногорск </t>
  </si>
  <si>
    <t>X</t>
  </si>
  <si>
    <r>
      <t xml:space="preserve">          20</t>
    </r>
    <r>
      <rPr>
        <u/>
        <sz val="11"/>
        <color theme="1"/>
        <rFont val="Times New Roman"/>
        <family val="1"/>
        <charset val="204"/>
      </rPr>
      <t xml:space="preserve"> 14 </t>
    </r>
    <r>
      <rPr>
        <sz val="11"/>
        <color theme="1"/>
        <rFont val="Times New Roman"/>
        <family val="1"/>
        <charset val="204"/>
      </rPr>
      <t xml:space="preserve">(текущий год)          </t>
    </r>
  </si>
  <si>
    <t>2015 год</t>
  </si>
  <si>
    <t>2016 год</t>
  </si>
  <si>
    <t>009</t>
  </si>
  <si>
    <t xml:space="preserve">Мероприятие 15 подпрограммы 1   </t>
  </si>
  <si>
    <t xml:space="preserve">Мероприятие 16 подпрограммы 1   </t>
  </si>
  <si>
    <t xml:space="preserve">Мероприятие 17 подпрограммы 1   </t>
  </si>
  <si>
    <t xml:space="preserve">Мероприятие 18 подпрограммы 1   </t>
  </si>
  <si>
    <t>Развитие системы социальной поддержки населения ЗАТО Железногорск на 2014-2016 годы</t>
  </si>
  <si>
    <t>Сохранение качества жизни отдельных категорий граждан, в т.ч. инвалидов, степени их социальной защищенности</t>
  </si>
  <si>
    <t>Возмещение ФГБУЗ КБ № 51 ФМБА России расходов за стационарное обслужи-вание граждан, находя-щихся в трудной жизненной ситуации</t>
  </si>
  <si>
    <t>Оказание адресной социальной помощи отдельным категориям граждан</t>
  </si>
  <si>
    <t xml:space="preserve">Адресная социальная помощь работникам муниципальных организаций на приобретение путевок (курсовок) на санаторно-курортное лечение </t>
  </si>
  <si>
    <t>0310015</t>
  </si>
  <si>
    <t>0310016</t>
  </si>
  <si>
    <t>0310017</t>
  </si>
  <si>
    <t>0310018</t>
  </si>
  <si>
    <t xml:space="preserve">Мероприятие 19 подпрограммы 1   </t>
  </si>
  <si>
    <t>0310019</t>
  </si>
  <si>
    <t xml:space="preserve">Мероприятие 20 подпрограммы 1   </t>
  </si>
  <si>
    <t>Возмещение затрат специализированным организациям, оказывающим   транспортные услуги пассажирских и грузовых перевозок</t>
  </si>
  <si>
    <t>0310020</t>
  </si>
  <si>
    <t xml:space="preserve">Мероприятие 21 подпрограммы 1   </t>
  </si>
  <si>
    <t>0310021</t>
  </si>
  <si>
    <t>Возмещение затрат специализированным организациям,             оказывающим   транспортные услуги по доставке детей – инвалидов к месту учебы</t>
  </si>
  <si>
    <t xml:space="preserve">Мероприятие 22 подпрограммы 1   </t>
  </si>
  <si>
    <t xml:space="preserve">Мероприятия, связанные с проведением Декады инвалидов </t>
  </si>
  <si>
    <t>0310022</t>
  </si>
  <si>
    <t xml:space="preserve">Мероприятие 23 подпрограммы 1   </t>
  </si>
  <si>
    <t>Возмещение затрат за приобретение  путевок  на санаторно-курортное лечение   отдельных категорий граждан</t>
  </si>
  <si>
    <t>0310023</t>
  </si>
  <si>
    <t xml:space="preserve">Мероприятие 24 подпрограммы 1   </t>
  </si>
  <si>
    <t>Возмещение затрат предприятиям, организациям за  амбулаторное оздоровление в санаториях-профилакториях отдельных категорий граждан</t>
  </si>
  <si>
    <t>0310024</t>
  </si>
  <si>
    <t xml:space="preserve">Мероприятие 25 подпрограммы 1   </t>
  </si>
  <si>
    <t xml:space="preserve">Возмещение  затрат транспортным организациям, индивидуальным предпринимателям, оказывающим транспортные услуги, за перевозки пассажирским автотранспортным средством (легковым автомобилем, автобусом) по Красноярскому краю членов ГСВВиТ и членов м/о ООО «Союз пенсионеров России» ЗАТО Железногорск </t>
  </si>
  <si>
    <t>0310025</t>
  </si>
  <si>
    <t xml:space="preserve">Мероприятие 26 подпрограммы 1   </t>
  </si>
  <si>
    <t>0310026</t>
  </si>
  <si>
    <t>Единовременная денежная выплата   активистам ветеранского движения города</t>
  </si>
  <si>
    <t xml:space="preserve">Мероприятие 27 подпрограммы 1   </t>
  </si>
  <si>
    <t>Обучение граждан пожилого возраста основам компьютерной грамотности</t>
  </si>
  <si>
    <t xml:space="preserve">МКУ «Управление образования»
</t>
  </si>
  <si>
    <t>0310027</t>
  </si>
  <si>
    <t xml:space="preserve">Мероприятие 28 подпрограммы 1   </t>
  </si>
  <si>
    <t>Проведение лекций по краеведению и культуре для граждан старшего поколения</t>
  </si>
  <si>
    <t xml:space="preserve">МКУ «Управление культуры»
</t>
  </si>
  <si>
    <t>0310028</t>
  </si>
  <si>
    <t xml:space="preserve">Мероприятие 29 подпрограммы 1   </t>
  </si>
  <si>
    <t>0310029</t>
  </si>
  <si>
    <t xml:space="preserve">Мероприятие 30 подпрограммы 1   </t>
  </si>
  <si>
    <t>Проведение общегородских социально значимых мероприятий</t>
  </si>
  <si>
    <t>0310030</t>
  </si>
  <si>
    <t xml:space="preserve">Мероприятие 31 подпрограммы 1   </t>
  </si>
  <si>
    <t>0310031</t>
  </si>
  <si>
    <t xml:space="preserve">Мероприятие 32 подпрограммы 1   </t>
  </si>
  <si>
    <t>Поздравление отдельных категорий граждан старшего поколения</t>
  </si>
  <si>
    <t>Возмещение расходов  на  реставрацию памятников и могил  ветеранов боевых действий, захороненных на кладбищах ЗАТО Железногорск</t>
  </si>
  <si>
    <t>0310032</t>
  </si>
  <si>
    <t xml:space="preserve">Мероприятие 33 подпрограммы 1   </t>
  </si>
  <si>
    <t>Единовременное материальное вознаграждение при присвоении звания «Почетный гражданин ЗАТО Железногорск Красноярского края»</t>
  </si>
  <si>
    <t>0310033</t>
  </si>
  <si>
    <t xml:space="preserve">Мероприятие 34 подпрограммы 1   </t>
  </si>
  <si>
    <t>Ежемесячное  материальное вознаграждение Почетному гражданину ЗАТО Железногорск при достижении пенсионного возраста</t>
  </si>
  <si>
    <t>0310034</t>
  </si>
  <si>
    <t xml:space="preserve">Мероприятие 35 подпрограммы 1   </t>
  </si>
  <si>
    <t>Денежная выплата Почетному гражданину ЗАТО Железногорск на возмещение стоимости     санаторно-курортного лечения</t>
  </si>
  <si>
    <t>0310035</t>
  </si>
  <si>
    <t xml:space="preserve">Мероприятие 36 подпрограммы 1   </t>
  </si>
  <si>
    <t>0310036</t>
  </si>
  <si>
    <t>Ежемесячная денежная компенсация Почетному гражданину ЗАТО Железногорск за пользование услугами местной телефонной сети</t>
  </si>
  <si>
    <t xml:space="preserve">Мероприятие 37 подпрограммы 1   </t>
  </si>
  <si>
    <t>0310037</t>
  </si>
  <si>
    <t xml:space="preserve">Мероприятие 38 подпрограммы 1   </t>
  </si>
  <si>
    <t>0310038</t>
  </si>
  <si>
    <t>Возмещение затрат за организацию и проведение похорон Почетного гражданина ЗАТО Железногорск</t>
  </si>
  <si>
    <t xml:space="preserve">Мероприятие 39 подпрограммы 1   </t>
  </si>
  <si>
    <t>0310039</t>
  </si>
  <si>
    <t>Ежемесячная выплата пенсии за выслугу лет гражданам, замещавшим должности муниципальной службы ЗАТО Железногорск</t>
  </si>
  <si>
    <t xml:space="preserve">Мероприятие 40 подпрограммы 1   </t>
  </si>
  <si>
    <t>0310040</t>
  </si>
  <si>
    <t xml:space="preserve">Мероприятие 41 подпрограммы 1   </t>
  </si>
  <si>
    <t>0310041</t>
  </si>
  <si>
    <t xml:space="preserve">Мероприятие 42 подпрограммы 1   </t>
  </si>
  <si>
    <t xml:space="preserve">Мероприятие 10 подпрограммы 2   </t>
  </si>
  <si>
    <t xml:space="preserve">Возмещение затрат транспортным предприятиям и организациям, осуществляющим междугородные (пригородные) пассажирские перевозки отдельных категорий граждан с 50% скидкой за проезд
</t>
  </si>
  <si>
    <t>0320010</t>
  </si>
  <si>
    <t xml:space="preserve">Мероприятие 11 подпрограммы 2   </t>
  </si>
  <si>
    <t>0320011</t>
  </si>
  <si>
    <t xml:space="preserve">Возмещение затрат транс-портным предприятиям и организациям, осуществ-ляющим регулярные перевозки пассажиров транспортом общего пользования по маршрутам регулярных перевозок в городском сообщении и на сезонных садоводческих маршрутах по льготным тарифам
</t>
  </si>
  <si>
    <t xml:space="preserve">Мероприятие 12 подпрограммы 2   </t>
  </si>
  <si>
    <t>0320012</t>
  </si>
  <si>
    <t xml:space="preserve">Мероприятие 13 подпрограммы 2   </t>
  </si>
  <si>
    <t>0320013</t>
  </si>
  <si>
    <t xml:space="preserve">Обеспечение детей новогодними подарками
</t>
  </si>
  <si>
    <t>000</t>
  </si>
  <si>
    <t xml:space="preserve">Мероприятие 14 подпрограммы 2   </t>
  </si>
  <si>
    <t>0320014</t>
  </si>
  <si>
    <t xml:space="preserve">Новогодние мероприятия с вручением подарков детям
</t>
  </si>
  <si>
    <t xml:space="preserve">Мероприятие 15 подпрограммы 2   </t>
  </si>
  <si>
    <t>0320015</t>
  </si>
  <si>
    <t xml:space="preserve">Мероприятие 16 подпрограммы 2   </t>
  </si>
  <si>
    <t>0320016</t>
  </si>
  <si>
    <t xml:space="preserve">Проведение социально  значимых мероприятий по торжественным регистра-циям рождения детей
</t>
  </si>
  <si>
    <t xml:space="preserve">Подпрограмма 3 </t>
  </si>
  <si>
    <t>Обеспечение социальной поддержки граждан на оплату жилого помещения и коммунальных услуг</t>
  </si>
  <si>
    <t xml:space="preserve">Мероприятие 5 подпрограммы 3   </t>
  </si>
  <si>
    <t>0330005</t>
  </si>
  <si>
    <t xml:space="preserve">Мероприятие 6 подпрограммы 3   </t>
  </si>
  <si>
    <t>0330006</t>
  </si>
  <si>
    <t xml:space="preserve">Мероприятие 7 подпрограммы 3   </t>
  </si>
  <si>
    <t xml:space="preserve">Ежемесячная денежная компенсация Почетному гражданину ЗАТО Железногорск на оплату жилищно-коммунальных услуг
</t>
  </si>
  <si>
    <t>0330007</t>
  </si>
  <si>
    <t xml:space="preserve">Подпрограмма 5 </t>
  </si>
  <si>
    <t>Обеспечение реализации муниципальной программы и прочие мероприятия</t>
  </si>
  <si>
    <t>Социальная поддержка семей, имеющих детей</t>
  </si>
  <si>
    <t xml:space="preserve">Мероприятие 2 подпрограммы 5   </t>
  </si>
  <si>
    <t>Создание условий для активного участия граждан старшего поколения в общественной жизни</t>
  </si>
  <si>
    <t>0350002</t>
  </si>
  <si>
    <t xml:space="preserve">Мероприятие 3 подпрограммы 5  </t>
  </si>
  <si>
    <t xml:space="preserve">Мероприятие 4 подпрограммы 5   </t>
  </si>
  <si>
    <t>Поздравление Почетного гражданина ЗАТО Железногорск  в связи с юбилейной датой рождения (70, 75, 80, 85, 90, 95, 100 лет и более)</t>
  </si>
  <si>
    <t xml:space="preserve">  2013            (отчетный год)</t>
  </si>
  <si>
    <t xml:space="preserve">Мероприятие 1 подпрограммы 1   </t>
  </si>
  <si>
    <t>Предоставление, доставка и пересылка ежемесячной денежной выплаты ветера-нам труда и труженикам тыла (в соответствии с За-коном края от 10 декабря 2004 года № 12-2703 «О мерах социальной под-держки ветеранов»)</t>
  </si>
  <si>
    <t>0310211</t>
  </si>
  <si>
    <t xml:space="preserve">Мероприятие 2 подпрограммы 1   </t>
  </si>
  <si>
    <t>0310212</t>
  </si>
  <si>
    <t xml:space="preserve">Мероприятие 3 подпрограммы 1   </t>
  </si>
  <si>
    <t>0310181</t>
  </si>
  <si>
    <t xml:space="preserve">Мероприятие 4 подпрограммы 1   </t>
  </si>
  <si>
    <t>0310221</t>
  </si>
  <si>
    <t xml:space="preserve">Мероприятие 5 подпрограммы 1   </t>
  </si>
  <si>
    <t>0310391</t>
  </si>
  <si>
    <t xml:space="preserve">Мероприятие 6 подпрограммы 1   </t>
  </si>
  <si>
    <t>Предоставление, доставка и пересылка социального пособия на погребение (в соответствии с Законом края от 7 февраля 2008 года № 4-1275 «О выплате социального пособия на погребение и возмещении стоимости услуг по погребению»)</t>
  </si>
  <si>
    <t>Возмещение, доставка и пересылка специализиро-ванным службам по воп-росам похоронного дела стоимости услуг по погре-бению (в соответствии с Законом края от 7 февраля 2008 года № 4-1275 «О выплате социального по-собия на погребение и во-змещении стоимости услуг по погребению»)</t>
  </si>
  <si>
    <t>0310392</t>
  </si>
  <si>
    <t xml:space="preserve">Мероприятие 7 подпрограммы 1   </t>
  </si>
  <si>
    <t>0310431</t>
  </si>
  <si>
    <t xml:space="preserve">Мероприятие 8 подпрограммы 1   </t>
  </si>
  <si>
    <t>0310432</t>
  </si>
  <si>
    <t xml:space="preserve">Мероприятие 9 подпрограммы 1   </t>
  </si>
  <si>
    <t xml:space="preserve"> Обеспечение мер социальной поддержки для лиц, награжденных знаком «Почетный донор СССР», «Почетный донор России»</t>
  </si>
  <si>
    <t>0315220</t>
  </si>
  <si>
    <t xml:space="preserve">Мероприятие 10 подпрограммы 1   </t>
  </si>
  <si>
    <t>0310286</t>
  </si>
  <si>
    <t xml:space="preserve">Мероприятие 11 подпрограммы 1   </t>
  </si>
  <si>
    <t>0310288</t>
  </si>
  <si>
    <t xml:space="preserve"> Предоставление, доставка и пересылка  ежемесячных денежных выплат родите-лям и законным предста-вителям детей-инвалидов, осуществляющих их вос-питание и обучение на дому (в соответствии с Законом края  от 10 декабря 2004 года № 12-2707«О социальной поддержке инвалидов»)</t>
  </si>
  <si>
    <t xml:space="preserve">Мероприятие 12 подпрограммы 1   </t>
  </si>
  <si>
    <t xml:space="preserve"> Предоставление единовременной адресной материальной помощи об-ратившимся гражданам, находящимся в трудной жизненной ситуации</t>
  </si>
  <si>
    <t>0312696</t>
  </si>
  <si>
    <t xml:space="preserve">Мероприятие 13 подпрограммы 1   </t>
  </si>
  <si>
    <t>0315280</t>
  </si>
  <si>
    <t xml:space="preserve"> Выплаты инвалидам компенсационных страховых премий по договорам обязательного страхования гражданской ответственности владельцев транспортных средств</t>
  </si>
  <si>
    <t xml:space="preserve">Мероприятие 14 подпрограммы 1   </t>
  </si>
  <si>
    <t>0312699</t>
  </si>
  <si>
    <t>0310042</t>
  </si>
  <si>
    <t xml:space="preserve">Мероприятие 1 подпрограммы 2   </t>
  </si>
  <si>
    <t>0320171</t>
  </si>
  <si>
    <t xml:space="preserve">Мероприятие 2 подпрограммы 2   </t>
  </si>
  <si>
    <t>0320272</t>
  </si>
  <si>
    <t xml:space="preserve">Мероприятие 3 подпрограммы 2   </t>
  </si>
  <si>
    <t xml:space="preserve">Предоставление, доставка и пересылка ежемесячного пособия семьям, имеющим детей, в которых родители инвалиды (лица, их замещающие) - инвалиды (в соответствии с Законом края от 9 декабря 2010 года № 11-5393 «О социальной поддержке семей, имеющих детей, в Красноярском крае»)
</t>
  </si>
  <si>
    <t xml:space="preserve">Мероприятие 4 подпрограммы 2   </t>
  </si>
  <si>
    <t>0320274</t>
  </si>
  <si>
    <t xml:space="preserve">Мероприятие 5 подпрограммы 2   </t>
  </si>
  <si>
    <t>Предоставление, доставка и пересылка ежемесячной компенсации расходов по приобретению единого социального проездного билета или на пополнение социальной карты (в том числе временной), единой социальной карты Крас-ноярского края (в том числе временной) для проезда детей школьного возраста (в соответствии с Законом края от 9 декабря 2010 года № 11-5393 «О социальной поддержке семей, имеющих детей, в Красноярском крае»)</t>
  </si>
  <si>
    <t>0320275</t>
  </si>
  <si>
    <t xml:space="preserve">Мероприятие 6 подпрограммы 2   </t>
  </si>
  <si>
    <t>0320276</t>
  </si>
  <si>
    <t xml:space="preserve">Предоставление, доставка и пересылка компенсации стоимости проезда к месту амбулаторного консуль-тирования и обследования, стационарного лечения, санаторно-курортного лечения и обратно (в соот-ветствии с Законом края от 9 декабря 2010 года № 11-5393 «О социальной поддержке семей, имеющих детей, в Красноярском крае»)
</t>
  </si>
  <si>
    <t xml:space="preserve">Мероприятие 7 подпрограммы 2   </t>
  </si>
  <si>
    <t>0320277</t>
  </si>
  <si>
    <t xml:space="preserve">Мероприятие 8 подпрограммы 2   </t>
  </si>
  <si>
    <t>0327561</t>
  </si>
  <si>
    <t xml:space="preserve">Мероприятие 9 подпрограммы 2   </t>
  </si>
  <si>
    <t>0320461</t>
  </si>
  <si>
    <t xml:space="preserve">Мероприятие 1 подпрограммы 3  </t>
  </si>
  <si>
    <t>0330191</t>
  </si>
  <si>
    <t xml:space="preserve">Мероприятие 2 подпрограммы 3  </t>
  </si>
  <si>
    <t>0330231</t>
  </si>
  <si>
    <t xml:space="preserve">Мероприятие 3 подпрограммы 3  </t>
  </si>
  <si>
    <t xml:space="preserve">Предоставление, доставка и пересылка субсидий гражданам в качестве помощи для оплаты жилья и коммунальных услуг с учетом их доходов (в соответствии с Законом края от 17 декабря 2004 года № 13-2804 «О социальной поддержке населения при оплате жилья и коммунальных услуг») </t>
  </si>
  <si>
    <t>0330192</t>
  </si>
  <si>
    <t xml:space="preserve">Мероприятие 4 подпрограммы 3  </t>
  </si>
  <si>
    <t>0335250</t>
  </si>
  <si>
    <t>Оплата жилищно-коммунальных услуг отдельным категориям граждан</t>
  </si>
  <si>
    <t xml:space="preserve">Подпрограмма 4 </t>
  </si>
  <si>
    <t>Повышение качества и доступности социальных услуг населению</t>
  </si>
  <si>
    <t xml:space="preserve">Мероприятие 1 подпрограммы 4  </t>
  </si>
  <si>
    <t>Реализация полномочий по содержанию учреждений социального обслуживания населения по Закону края от 10 декабря 2004 года № 12-2705 «О социальном обслуживании населения»</t>
  </si>
  <si>
    <t>0340151</t>
  </si>
  <si>
    <t xml:space="preserve">Мероприятие 2 подпрограммы 4   </t>
  </si>
  <si>
    <t xml:space="preserve">Мероприятие 3 подпрограммы 4   </t>
  </si>
  <si>
    <t xml:space="preserve">Расходы на реализацию мероприятий проекта  "Творческая мастерская "
</t>
  </si>
  <si>
    <t>0340003</t>
  </si>
  <si>
    <t>0340002</t>
  </si>
  <si>
    <t xml:space="preserve">Мероприятие 1 подпрограммы 5  </t>
  </si>
  <si>
    <t>0357513</t>
  </si>
  <si>
    <t xml:space="preserve">Информирование населения ЗАТО Железногорск об изменениях в пенсионном обеспечении и о мерах социальной поддержки
</t>
  </si>
  <si>
    <t xml:space="preserve">Изготовление печатной продукции для информирования населения о мерах социальной поддержки отдельных категорий граждан
</t>
  </si>
  <si>
    <t xml:space="preserve">Денежная выплата работникам муниципальных организаций на возмещение расходов по зубопротезированию </t>
  </si>
  <si>
    <t xml:space="preserve">Приложение N 7
к Порядку принятия решений о разработке, формировании и реализации муниципальных
программ ЗАТО Железногорск
</t>
  </si>
  <si>
    <t>0320273</t>
  </si>
  <si>
    <t xml:space="preserve">Мероприятие 43 подпрограммы 1   </t>
  </si>
  <si>
    <t>МКУ «Управление культуры</t>
  </si>
  <si>
    <t>Администрация ЗАТО г. Железногорск</t>
  </si>
  <si>
    <t>0310043</t>
  </si>
  <si>
    <t xml:space="preserve">Мероприятие 44 подпрограммы 1   </t>
  </si>
  <si>
    <t>0311095</t>
  </si>
  <si>
    <t>0801</t>
  </si>
  <si>
    <t xml:space="preserve">Мероприятие 45 подпрограммы 1   </t>
  </si>
  <si>
    <t>0315027</t>
  </si>
  <si>
    <t xml:space="preserve"> Предоставление, доставка и пересылка единовременной адресной материальной помощи на ремонт жилого помещения проживающим на территории Красноярского края и имеющим доход (среднедушевой доход семьи) ниже полутора-кратной величины прожи-точного минимума, уста-новленной для пенсионеров по соответствующей группе территорий Красноярского края за 3 последних календарных месяца, предшествующих месяцу подачи заявления об оказании единовременной адресной материальной помощи на ремонт жилого помещения, обратившимся: одиноко проживающим неработающим гражданам, достигшим пенсионного возраста (женщины 55 лет, мужчины 60 лет), и инва-лидам I и II групп, а также одиноко проживающим супружеским парам из чис-ла, указанных граждан; семьям, состоящим из ука-занных граждан, не имею-щих в своём составе тру-доспособных членов семьи</t>
  </si>
  <si>
    <t xml:space="preserve">          тел. 8 (3919) 74-51-54</t>
  </si>
  <si>
    <t>Расходы на обеспечение беспрепятственного доступа к муниципальным учреждениям социальной инфраструктуры (устройство внешних пандусов, входных дверей, установка подъемного устройства, замена лифтов, в том числе проведение необходимых согласований, обустройство зон оказания услуг, санитарно-гигиенических помещений, прилегающих территорий, оснащение системами с дублирующими световыми устройствами, информационными табло с тактильной пространственно-рельефной информацией и другое)</t>
  </si>
  <si>
    <t>Возмещение затрат за оздоровление граждан, достигших пенсионного возраста</t>
  </si>
  <si>
    <t xml:space="preserve">Мероприятие 46 подпрограммы 1   </t>
  </si>
  <si>
    <t>Социальная поддержка героев Социалистического Труда и полных кавалеров ордена Трудовой Славы</t>
  </si>
  <si>
    <t>0315198</t>
  </si>
  <si>
    <t xml:space="preserve">Мероприятие 17 подпрограммы 2   </t>
  </si>
  <si>
    <t>0322690</t>
  </si>
  <si>
    <t xml:space="preserve">Ежемесячная денежная компенсация части стои-мости платы за содержание и ремонт жилых помещений для граждан, проживающих в домах, в которых размер платы за содержание и ремонт жилых помещений устанавливается Администрацией ЗАТО г. Железногорск
</t>
  </si>
  <si>
    <t>по Управлению социальной защиты населения Администрации ЗАТО г. Железногорск</t>
  </si>
  <si>
    <t>Руководитель УСЗН Администрации ЗАТО г. Железногорск</t>
  </si>
  <si>
    <t>Л.А. Дергачева</t>
  </si>
  <si>
    <t>Предоставление, доставка и пересылка ежемесячной денежной выплаты реаби-литированным лицам и ли-цам, признанным постра-давшими от политических репрессий (в соответствии с Законом края от 10 декабря 2004 года № 12-2711 «О мерах социальной под-держки реабилитированных лиц и лиц, признанных пострадавшими от поли-тических репрессий»)</t>
  </si>
  <si>
    <t>Предоставление, доставка и пересылка ежемесячной денежной выплаты членам семей военнослужащих, лиц рядового и начальст-вующего состава органов внутренних дел, Государст-венной противопожарной службы, органов по контро-лю за оборотом наркоти-ческих средств и психот-ропных веществ, учрежде-ний и органов уголовно-исполнительной системы, других федеральных орга-нов исполнительной власти, в которых законом предус-мотрена военная служба, погибших (умерших) при исполнении обязанностей военной службы (служеб-ных обязанностей) (в соот-ветствии с Законом края от 20 декабря 2007 года № 4-1068 "О дополнительных мерах социальной поддер-жки членов семей военно-служащих, лиц рядового и начальствующего состава органов внутренних дел, Государственной проти-вопожарной службы, органов по контролю за оборотом наркотических средств и психотропных веществ, учреждений и органов уголовно-исполнительной системы, других федеральных органов исполнительной власти, в которых законом предусмотрена военная служба, погибших (умерших) при исполнении обязанностей военной службы (служебных обязанностей)"</t>
  </si>
  <si>
    <t>Предоставление, доставка и пересылка ежегодной де-нежной выплаты отдельным категориям граждан, подвергшихся радиацион-ному воздействию (в со-ответствии с Законом края от 10 ноября 2011 года № 13-6418 «О дополнительных мерах социальной под-держки граждан, подверг-шихся радиационному воз-действию, и членов их семей»)</t>
  </si>
  <si>
    <t>Предоставление, доставка и пересылка ежемесячной денежной выплаты членам семей отдельных категорий граждан, подвергшихся радиационному воз-действию (в соответствии с Законом края от 10 ноября 2011 года № 13-6418 «О дополнительных мерах социальной поддержки граждан, подвергшихся ра-диационному воздействию, и членов их семей»)</t>
  </si>
  <si>
    <t xml:space="preserve"> Предоставление, доставка и пересылка компенсации расходов на проезд инва-лидам (в том числе детям-инвалидам) к месту прове-дения обследования, медико-социальной экспертизы, реабилитации и обратно  (в соответствии с Законом края  от 10 декабря 2004 года № 12-2707«О социальной поддержке инвалидов»)</t>
  </si>
  <si>
    <t xml:space="preserve">Единовременная адресная материальная помощь работникам муниципальных организаций </t>
  </si>
  <si>
    <t>Софинансирование расходов на обеспечение беспре-пятственного доступа к муниципальным учрежде-ниям социальной инфра-структуры (устройство внешних пандусов, входных дверей, установка подъем-ного устройства, замена лифтов, в том числе прове-дение необходимых согла-сований, обустройство зон оказания услуг, санитарно-гигиенических помещений, прилегающих территорий, оснащение системами с дублирующими световыми устройствами, инфор-мационными табло с так-тильной пространственно-рельефной информацией и другое)</t>
  </si>
  <si>
    <t>Обеспечение беспрепятст-венного доступа к муници-пальным учреждениям социальной инфраструктуры (устройство внешних пандусов, входных дверей, установка подъемного устройства, замена лифтов, в том числе проведение необходимых согласований, обустройство зон оказания услуг, санитарно-гигиенических помещений, прилегающих территорий, оснащение системами с дублирующими световыми устройствами, информаци-онными табло с тактильной пространственно-рельефной информацией и другое)</t>
  </si>
  <si>
    <t xml:space="preserve">Предоставление, доставка и пересылка ежемесячного пособия на ребенка (в соответствии с Законом  края от 11 декабря 2012 года N 3-876 "О ежемесячном пособии на ребенка")
</t>
  </si>
  <si>
    <t>Предоставление, доставка и пересылка  ежегодного пособия на ребенка школьного возраста (в соответствии с Законом края от 9 декабря 2010 года № 11-5393 «О социальной поддержке семей, имеющих детей, в Красноярском крае»)</t>
  </si>
  <si>
    <t xml:space="preserve">Обеспечение бесплатного проезда детей до места  на-хождения детских оздо-ровительных лагерей и обратно (в соответствии с Законом  края  от 9 декабря 2010 года N 11-5393 "О социальной поддержке семей, имеющих детей, в Красноярском крае") с учетом расходов на доставку и пересылку
</t>
  </si>
  <si>
    <t xml:space="preserve">Предоставление, доставка и пересылка ежемесячной доплаты к пенсии по случаю потери кормильца на детей  погибших (умерших) военнослужащих, сотрудников органов внутренних дел (в соответствии с Законом  края от 9 декабря 2010 года N 11-5393 "О социальной поддержке семей, имеющих детей, в Красноярском крае")
</t>
  </si>
  <si>
    <t xml:space="preserve">Предоставление, доставка и пересылка мер социальной поддержки родителям (законным представителям - опекунам, приемным родителям), совместно проживающему с детьми в возрасте от 1,5 до 3 лет, которым временно не предоставлено место в до-школьном образовательном учреждении или предоставлено место в группах кратковременного пребывания дошкольных образовательных учреж-дений, посредством пре-доставления ежемесячных компенсационных выплат (в соответствии с проектом Государственной программы "Развитие образования Красноярского края на 2014-2016 годы")
</t>
  </si>
  <si>
    <t xml:space="preserve">Предоставление, доставка и пересылка компенсации стоимости проезда к месту проведения медицинских консультаций, обследова-ния, лечения, перинатальной (дородовой) диагностики нарушений развития ребенка, родоразрешения и обратно (в соответствии с Законом  края от 30 июня 2011 года  N 12-6043 "О дополнительных мерах социальной поддержки беременных женщин в Красноярском крае")
</t>
  </si>
  <si>
    <t xml:space="preserve">Предоставление единовременной адресной материальной помощи наремонт печного отопления и электропроводки в жилых помещениях обратившимся многодетным семьям, имеющим трех и более детей, среднедушевой доход которых не превышает величины прожиточного минмума с учетом расходов на доставку и пересылку
</t>
  </si>
  <si>
    <t xml:space="preserve">Предоставление, доставка и пересылка субсидий в качестве помощи для оплаты жилья и комму-нальных услуг отдельным категориям граждан (в соответствии с Законом края от 17 декабря 2004 года № 13-2804 «О социальной поддержке населения при оплате жилья и коммунальных услуг») </t>
  </si>
  <si>
    <t>Предоставление, доставка и пересылка денежных выплат на оплату жилой площади с отоплением и освещением педагогическим работникам, а также педагогическим работникам, вышедшим на пенсию, краевых государст-венных и муниципальных образовательных учреж-дений в сельской мест-ности, рабочих поселках (поселках городского типа) (в соответствии с Законом края от 10  июня 2010 года № 10-4691«О предоставле-нии мер социальной под-держки по оплате жилой площади с отоплением и освещением педагогичес-ким работникам краевых государственных и муници-пальных образовательных учреждений в сельской местности, рабочих посел-ках (поселках городского типа)")</t>
  </si>
  <si>
    <t xml:space="preserve">Социальное обслуживание граждан пожилого возраста и инвалидов, нуждающихся в постоянной и временной посторонней помощи и в связи с частичной или полной утратой возможности самостоятельно удовлетворять свои жизненные потребности, а также отдельных категорий граждан, оказавшихся в трудной жизненной ситуации в формах: а) социального обслуживания на дому; б) срочного социального обслуживания; в) социально-консультационной помощи; г) социально- реабилитационных услуг
</t>
  </si>
  <si>
    <t xml:space="preserve">Осуществление государст-венных полномочий по организации деятельности органов управления систе-мой социальной защиты населения (в соответствии с Законом края от 20.12.2005 №17-4294 "О наделении органов местного самоуправления муни-ципальных образований края государственными полномочиями по органи-зации деятельности органов управления системой социальной защиты насе-ления, обеспечивающих решение вопросов соци-альной поддержки и соци-ального обслуживания населения")
</t>
  </si>
  <si>
    <t>Предоставление, доставка и пересылка ежемесячной денежной выплаты ветера-нам труда края, пенсионе-рам, родителям и вдовам (вдовцам) военнослужащих, являющимся получателями пенсии по государственному пенсионному обеспечению (в соответствии с Законом края от 10 декабря 2004 года № 12-2703 «О мерах социальной поддержки ветеранов»)</t>
  </si>
  <si>
    <t xml:space="preserve">Денежная компенсационная выплата в размере 50% родительской платы за содержание ребенка в муниципальных образова-тельных учреждениях, реа-лизующих основную обра-зовательную программу дошкольного образования родителям (законным представителям), являю-щимся работниками муни-ципальных дошкольных образовательных учреж-дений ЗАТО Железногорск, оплата труда которых осуществляется в диапазоне окладов 1940-3322 рублей по новой системе оплаты труда
</t>
  </si>
  <si>
    <t xml:space="preserve">Обеспечение горячим питанием без взимания платы детей, обучающихся в муниципальных казенных, муниципальных бюджетных, муниципальных автономных образовательных учреждениях ЗАТО Железногорск
</t>
  </si>
  <si>
    <t xml:space="preserve">Денежная выплата еже-месячного общего объема содержания с иждивением гражданам, заключившим с Администрацией ЗАТО  г. Железногорск договоры пожизненного содержания с иждивением в обмен на передачу жилого помеще-ния в муниципальную собственность
</t>
  </si>
  <si>
    <t xml:space="preserve">Возмещение затрат пред-приятиям, организациям за  текущий ремонт жилых по-мещений граждан, заклю-чивших с Администрацией ЗАТО г. Железногорск договоры пожизненного содержания с иждивением в обмен на передачу жилого помещения в муниципаль-ную собственность
</t>
  </si>
  <si>
    <t xml:space="preserve">Возмещение затрат спе-циализированной службе по вопросам похоронного дела за ритуальные услуги по захоронению граждан, за-ключивших с Администра-цией ЗАТО г. Железногорск договоры пожизненного содержания с иждивением в обмен на передачу жилого помещения в муни-ципальную собственность
</t>
  </si>
  <si>
    <t xml:space="preserve">Отсутствие потребности в доставке и пересылке   ежемесячной денежной выплаты членам семей военнослужащих. </t>
  </si>
  <si>
    <t xml:space="preserve">Нет общений граждан на социальное пособие на погребение. </t>
  </si>
  <si>
    <t xml:space="preserve">Нет обращений специализированных служб по вопросам похоронного дела стоимости услуг по погребению. </t>
  </si>
  <si>
    <t>Уменьшилась численность детей-инвалидов, обучающихся на дому.</t>
  </si>
  <si>
    <t>Нет обращений.</t>
  </si>
  <si>
    <t>Нет обращений работников муниципальных организаций на предоставление адресной социальной помощи на приобретение путевок (курсовок) на СКЛ.</t>
  </si>
  <si>
    <t>Нет обращений на возмещение затрат за организацию и проведение похорон Почетного гражданина ЗАТО Железногорск.</t>
  </si>
  <si>
    <t xml:space="preserve">Нет обращений. </t>
  </si>
  <si>
    <t xml:space="preserve">Отсутствие потребности, так как конкурсы  проведены на меньшую сумму. </t>
  </si>
  <si>
    <t>Отсутствие потребности.</t>
  </si>
  <si>
    <t xml:space="preserve">Уменьшилась числен-ность детей погибших (умерших) военнослу-жащих, получающих ежемесячную доплату к пенсии по случаю потери кормильца. </t>
  </si>
  <si>
    <t>Уменьшилась численность.</t>
  </si>
  <si>
    <t xml:space="preserve">Денежная выплата на оплату жилищно-коммунальных услуг гражданам, заключившим с Администрацией ЗАТО г. Железногорск договоры пожиз-ненного содержания с иждивением
</t>
  </si>
  <si>
    <t>0350004</t>
  </si>
  <si>
    <t>0350003</t>
  </si>
  <si>
    <t>Фондом поддержки детей, находящихся в трудной жизненной ситуации, бюджетные ассигнования профинансированы не в полном объеме.</t>
  </si>
  <si>
    <t xml:space="preserve">Остаток денежных средств является возвратом денежных средств на лицевой счет Управления, не зачисленных членам семей отдельных категорий граждан, подвергшихся радиационному воз-действию. </t>
  </si>
  <si>
    <t xml:space="preserve"> Остаток денежных средств является возвратом денежных средств на лицевой счет Управления, не зачисленных отдельным категориям граждан. </t>
  </si>
  <si>
    <t xml:space="preserve">ИНФОРМАЦИЯ
ОБ ИСПОЛЬЗОВАНИИ БЮДЖЕТНЫХ АССИГНОВАНИЙ МЕСТНОГО БЮДЖЕТА И ИНЫХ СРЕДСТВ НА РЕАЛИЗАЦИЮ ОТДЕЛЬНЫХ
МЕРОПРИЯТИЙ МУНИЦИПАЛЬНОЙ ПРОГРАММЫ И ПОДПРОГРАММ С УКАЗАНИЕМ ПЛАНОВЫХ И ФАКТИЧЕСКИХ ЗНАЧЕНИЙ (С
РАСШИФРОВКОЙ ПО ГЛАВНЫМ РАСПОРЯДИТЕЛЯМ СРЕДСТВ МЕСТНОГО БЮДЖЕТА, ПОДПРОГРАММАМ, ОТДЕЛЬНЫМ МЕРОПРИЯТИЯМ
МУНИЦИПАЛЬНОЙ ПРОГРАММЫ, А ТАКЖЕ ПО ГОДАМ РЕАЛИЗАЦИИ МУНИЦИПАЛЬНОЙ ПРОГРАММЫ)
</t>
  </si>
  <si>
    <t>030000</t>
  </si>
  <si>
    <t>031000</t>
  </si>
  <si>
    <t>032000</t>
  </si>
  <si>
    <t>033000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</si>
</sst>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b/>
      <sz val="13"/>
      <color theme="1"/>
      <name val="Calibri"/>
      <family val="2"/>
      <charset val="204"/>
      <scheme val="minor"/>
    </font>
    <font>
      <u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8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2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49" fontId="1" fillId="0" borderId="1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4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vertical="top" wrapText="1"/>
    </xf>
    <xf numFmtId="0" fontId="1" fillId="2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vertical="top" wrapText="1"/>
    </xf>
    <xf numFmtId="4" fontId="1" fillId="3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center" vertical="top" wrapText="1"/>
    </xf>
    <xf numFmtId="4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0" fontId="6" fillId="0" borderId="1" xfId="0" applyFont="1" applyFill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top" wrapText="1"/>
    </xf>
    <xf numFmtId="4" fontId="6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top" wrapText="1"/>
    </xf>
    <xf numFmtId="0" fontId="1" fillId="0" borderId="2" xfId="0" applyFont="1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0" borderId="2" xfId="0" applyFont="1" applyBorder="1" applyAlignment="1">
      <alignment horizontal="center" vertical="top" wrapText="1"/>
    </xf>
    <xf numFmtId="0" fontId="0" fillId="0" borderId="4" xfId="0" applyBorder="1" applyAlignment="1">
      <alignment wrapText="1"/>
    </xf>
    <xf numFmtId="49" fontId="1" fillId="0" borderId="2" xfId="0" applyNumberFormat="1" applyFont="1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2" xfId="0" applyFont="1" applyFill="1" applyBorder="1" applyAlignment="1">
      <alignment vertical="top" wrapText="1"/>
    </xf>
    <xf numFmtId="0" fontId="1" fillId="0" borderId="3" xfId="0" applyFont="1" applyFill="1" applyBorder="1" applyAlignment="1">
      <alignment vertical="top" wrapText="1"/>
    </xf>
    <xf numFmtId="0" fontId="0" fillId="0" borderId="3" xfId="0" applyFill="1" applyBorder="1" applyAlignment="1">
      <alignment vertical="top" wrapText="1"/>
    </xf>
    <xf numFmtId="0" fontId="0" fillId="0" borderId="4" xfId="0" applyFill="1" applyBorder="1" applyAlignment="1">
      <alignment vertical="top" wrapText="1"/>
    </xf>
    <xf numFmtId="0" fontId="1" fillId="0" borderId="2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3" xfId="0" applyBorder="1"/>
    <xf numFmtId="0" fontId="0" fillId="0" borderId="4" xfId="0" applyBorder="1"/>
    <xf numFmtId="0" fontId="0" fillId="0" borderId="4" xfId="0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4" xfId="0" applyFont="1" applyBorder="1" applyAlignment="1">
      <alignment vertical="top"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0" fillId="0" borderId="3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wrapText="1"/>
    </xf>
    <xf numFmtId="0" fontId="0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1" fillId="0" borderId="5" xfId="0" applyFont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top"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wrapText="1"/>
    </xf>
    <xf numFmtId="0" fontId="1" fillId="0" borderId="2" xfId="0" applyFont="1" applyFill="1" applyBorder="1" applyAlignment="1">
      <alignment horizontal="left" vertical="top" wrapText="1"/>
    </xf>
    <xf numFmtId="0" fontId="1" fillId="0" borderId="3" xfId="0" applyFont="1" applyFill="1" applyBorder="1" applyAlignment="1">
      <alignment horizontal="left" vertical="top" wrapText="1"/>
    </xf>
    <xf numFmtId="0" fontId="0" fillId="0" borderId="3" xfId="0" applyFill="1" applyBorder="1" applyAlignment="1">
      <alignment horizontal="left" vertical="top" wrapText="1"/>
    </xf>
    <xf numFmtId="0" fontId="0" fillId="0" borderId="4" xfId="0" applyFill="1" applyBorder="1" applyAlignment="1">
      <alignment horizontal="left" vertical="top" wrapText="1"/>
    </xf>
    <xf numFmtId="0" fontId="1" fillId="0" borderId="4" xfId="0" applyFont="1" applyFill="1" applyBorder="1" applyAlignment="1">
      <alignment vertical="top" wrapText="1"/>
    </xf>
    <xf numFmtId="49" fontId="1" fillId="0" borderId="4" xfId="0" applyNumberFormat="1" applyFont="1" applyBorder="1" applyAlignment="1">
      <alignment horizontal="center" vertical="top" wrapText="1"/>
    </xf>
    <xf numFmtId="49" fontId="1" fillId="0" borderId="3" xfId="0" applyNumberFormat="1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41"/>
  <sheetViews>
    <sheetView tabSelected="1" view="pageBreakPreview" zoomScaleNormal="100" zoomScaleSheetLayoutView="100" workbookViewId="0">
      <pane xSplit="2" ySplit="8" topLeftCell="C9" activePane="bottomRight" state="frozen"/>
      <selection pane="topRight" activeCell="C1" sqref="C1"/>
      <selection pane="bottomLeft" activeCell="A9" sqref="A9"/>
      <selection pane="bottomRight" activeCell="F333" sqref="F333"/>
    </sheetView>
  </sheetViews>
  <sheetFormatPr defaultColWidth="9.140625" defaultRowHeight="15" x14ac:dyDescent="0.25"/>
  <cols>
    <col min="1" max="1" width="16.7109375" style="1" customWidth="1"/>
    <col min="2" max="2" width="25.28515625" style="1" customWidth="1"/>
    <col min="3" max="3" width="15.28515625" style="1" customWidth="1"/>
    <col min="4" max="4" width="5.85546875" style="1" customWidth="1"/>
    <col min="5" max="5" width="6.5703125" style="1" customWidth="1"/>
    <col min="6" max="6" width="9.140625" style="1"/>
    <col min="7" max="7" width="6.140625" style="1" customWidth="1"/>
    <col min="8" max="8" width="6.85546875" style="1" customWidth="1"/>
    <col min="9" max="9" width="7" style="1" customWidth="1"/>
    <col min="10" max="11" width="13.85546875" style="1" customWidth="1"/>
    <col min="12" max="12" width="14" style="1" customWidth="1"/>
    <col min="13" max="13" width="14.7109375" style="1" customWidth="1"/>
    <col min="14" max="15" width="13.7109375" style="1" customWidth="1"/>
    <col min="16" max="16" width="14.140625" style="1" customWidth="1"/>
    <col min="17" max="17" width="15.140625" style="1" customWidth="1"/>
    <col min="18" max="18" width="14.140625" style="1" customWidth="1"/>
    <col min="19" max="19" width="15.28515625" style="1" customWidth="1"/>
    <col min="20" max="20" width="23.42578125" style="1" customWidth="1"/>
    <col min="21" max="16384" width="9.140625" style="1"/>
  </cols>
  <sheetData>
    <row r="1" spans="1:20" ht="59.25" customHeight="1" x14ac:dyDescent="0.25">
      <c r="R1" s="63" t="s">
        <v>234</v>
      </c>
      <c r="S1" s="64"/>
      <c r="T1" s="64"/>
    </row>
    <row r="2" spans="1:20" ht="75" customHeight="1" x14ac:dyDescent="0.25">
      <c r="A2" s="73" t="s">
        <v>301</v>
      </c>
      <c r="B2" s="74"/>
      <c r="C2" s="74"/>
      <c r="D2" s="74"/>
      <c r="E2" s="74"/>
      <c r="F2" s="74"/>
      <c r="G2" s="74"/>
      <c r="H2" s="74"/>
      <c r="I2" s="74"/>
      <c r="J2" s="74"/>
      <c r="K2" s="74"/>
      <c r="L2" s="74"/>
      <c r="M2" s="74"/>
      <c r="N2" s="74"/>
      <c r="O2" s="74"/>
      <c r="P2" s="74"/>
      <c r="Q2" s="74"/>
      <c r="R2" s="74"/>
      <c r="S2" s="74"/>
      <c r="T2" s="74"/>
    </row>
    <row r="3" spans="1:20" ht="26.25" customHeight="1" x14ac:dyDescent="0.25">
      <c r="A3" s="69" t="s">
        <v>255</v>
      </c>
      <c r="B3" s="70"/>
      <c r="C3" s="70"/>
      <c r="D3" s="70"/>
      <c r="E3" s="70"/>
      <c r="F3" s="70"/>
      <c r="G3" s="70"/>
      <c r="H3" s="70"/>
      <c r="I3" s="70"/>
      <c r="J3" s="70"/>
      <c r="K3" s="70"/>
      <c r="L3" s="70"/>
      <c r="M3" s="70"/>
      <c r="N3" s="70"/>
      <c r="O3" s="70"/>
      <c r="P3" s="70"/>
      <c r="Q3" s="70"/>
      <c r="R3" s="70"/>
      <c r="S3" s="70"/>
      <c r="T3" s="70"/>
    </row>
    <row r="4" spans="1:20" x14ac:dyDescent="0.25">
      <c r="T4" s="1" t="s">
        <v>24</v>
      </c>
    </row>
    <row r="5" spans="1:20" x14ac:dyDescent="0.25">
      <c r="A5" s="66" t="s">
        <v>9</v>
      </c>
      <c r="B5" s="66" t="s">
        <v>10</v>
      </c>
      <c r="C5" s="66" t="s">
        <v>11</v>
      </c>
      <c r="D5" s="66" t="s">
        <v>12</v>
      </c>
      <c r="E5" s="66"/>
      <c r="F5" s="66"/>
      <c r="G5" s="66"/>
      <c r="H5" s="66" t="s">
        <v>0</v>
      </c>
      <c r="I5" s="66"/>
      <c r="J5" s="66"/>
      <c r="K5" s="66"/>
      <c r="L5" s="66"/>
      <c r="M5" s="66"/>
      <c r="N5" s="66"/>
      <c r="O5" s="66"/>
      <c r="P5" s="66"/>
      <c r="Q5" s="66"/>
      <c r="R5" s="66"/>
      <c r="S5" s="66"/>
      <c r="T5" s="66" t="s">
        <v>1</v>
      </c>
    </row>
    <row r="6" spans="1:20" ht="24" customHeight="1" x14ac:dyDescent="0.25">
      <c r="A6" s="67"/>
      <c r="B6" s="67"/>
      <c r="C6" s="67"/>
      <c r="D6" s="66" t="s">
        <v>2</v>
      </c>
      <c r="E6" s="66" t="s">
        <v>13</v>
      </c>
      <c r="F6" s="66" t="s">
        <v>3</v>
      </c>
      <c r="G6" s="66" t="s">
        <v>4</v>
      </c>
      <c r="H6" s="66" t="s">
        <v>152</v>
      </c>
      <c r="I6" s="66"/>
      <c r="J6" s="66" t="s">
        <v>30</v>
      </c>
      <c r="K6" s="66"/>
      <c r="L6" s="66"/>
      <c r="M6" s="66"/>
      <c r="N6" s="66"/>
      <c r="O6" s="66"/>
      <c r="P6" s="66"/>
      <c r="Q6" s="66"/>
      <c r="R6" s="71" t="s">
        <v>14</v>
      </c>
      <c r="S6" s="72"/>
      <c r="T6" s="66"/>
    </row>
    <row r="7" spans="1:20" ht="35.25" customHeight="1" x14ac:dyDescent="0.25">
      <c r="A7" s="67"/>
      <c r="B7" s="67"/>
      <c r="C7" s="67"/>
      <c r="D7" s="67"/>
      <c r="E7" s="67"/>
      <c r="F7" s="67"/>
      <c r="G7" s="67"/>
      <c r="H7" s="67"/>
      <c r="I7" s="67"/>
      <c r="J7" s="66" t="s">
        <v>15</v>
      </c>
      <c r="K7" s="66"/>
      <c r="L7" s="66" t="s">
        <v>16</v>
      </c>
      <c r="M7" s="66"/>
      <c r="N7" s="66" t="s">
        <v>17</v>
      </c>
      <c r="O7" s="66"/>
      <c r="P7" s="66" t="s">
        <v>18</v>
      </c>
      <c r="Q7" s="66"/>
      <c r="R7" s="66" t="s">
        <v>31</v>
      </c>
      <c r="S7" s="66" t="s">
        <v>32</v>
      </c>
      <c r="T7" s="66"/>
    </row>
    <row r="8" spans="1:20" ht="33.75" customHeight="1" x14ac:dyDescent="0.25">
      <c r="A8" s="67"/>
      <c r="B8" s="67"/>
      <c r="C8" s="67"/>
      <c r="D8" s="67"/>
      <c r="E8" s="67"/>
      <c r="F8" s="67"/>
      <c r="G8" s="67"/>
      <c r="H8" s="2" t="s">
        <v>5</v>
      </c>
      <c r="I8" s="2" t="s">
        <v>6</v>
      </c>
      <c r="J8" s="2" t="s">
        <v>5</v>
      </c>
      <c r="K8" s="2" t="s">
        <v>6</v>
      </c>
      <c r="L8" s="2" t="s">
        <v>5</v>
      </c>
      <c r="M8" s="2" t="s">
        <v>7</v>
      </c>
      <c r="N8" s="2" t="s">
        <v>5</v>
      </c>
      <c r="O8" s="2" t="s">
        <v>6</v>
      </c>
      <c r="P8" s="2" t="s">
        <v>5</v>
      </c>
      <c r="Q8" s="2" t="s">
        <v>6</v>
      </c>
      <c r="R8" s="68"/>
      <c r="S8" s="66"/>
      <c r="T8" s="66"/>
    </row>
    <row r="9" spans="1:20" ht="50.25" customHeight="1" x14ac:dyDescent="0.25">
      <c r="A9" s="45" t="s">
        <v>19</v>
      </c>
      <c r="B9" s="41" t="s">
        <v>38</v>
      </c>
      <c r="C9" s="3" t="s">
        <v>21</v>
      </c>
      <c r="D9" s="2" t="s">
        <v>29</v>
      </c>
      <c r="E9" s="2" t="s">
        <v>29</v>
      </c>
      <c r="F9" s="6" t="s">
        <v>302</v>
      </c>
      <c r="G9" s="2" t="s">
        <v>29</v>
      </c>
      <c r="H9" s="23"/>
      <c r="I9" s="23"/>
      <c r="J9" s="24">
        <f>J11+J12+J13+J14</f>
        <v>162499371.76000002</v>
      </c>
      <c r="K9" s="24">
        <f t="shared" ref="K9:S9" si="0">K11+K12+K13+K14</f>
        <v>154696072.38000003</v>
      </c>
      <c r="L9" s="24">
        <f>L11+L12+L13+L14</f>
        <v>320092618.22000003</v>
      </c>
      <c r="M9" s="24">
        <f t="shared" si="0"/>
        <v>311464277.43000001</v>
      </c>
      <c r="N9" s="24">
        <f t="shared" si="0"/>
        <v>465039728.68000001</v>
      </c>
      <c r="O9" s="24">
        <f t="shared" si="0"/>
        <v>454768658.88999993</v>
      </c>
      <c r="P9" s="24">
        <f t="shared" si="0"/>
        <v>635083664.10000002</v>
      </c>
      <c r="Q9" s="24">
        <f t="shared" si="0"/>
        <v>614753279.6700002</v>
      </c>
      <c r="R9" s="24">
        <f t="shared" si="0"/>
        <v>613446268</v>
      </c>
      <c r="S9" s="24">
        <f t="shared" si="0"/>
        <v>604490468</v>
      </c>
      <c r="T9" s="41"/>
    </row>
    <row r="10" spans="1:20" ht="30" x14ac:dyDescent="0.25">
      <c r="A10" s="65"/>
      <c r="B10" s="44"/>
      <c r="C10" s="3" t="s">
        <v>20</v>
      </c>
      <c r="D10" s="3"/>
      <c r="E10" s="3"/>
      <c r="F10" s="3"/>
      <c r="G10" s="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44"/>
    </row>
    <row r="11" spans="1:20" ht="62.25" customHeight="1" x14ac:dyDescent="0.25">
      <c r="A11" s="42"/>
      <c r="B11" s="42"/>
      <c r="C11" s="3" t="s">
        <v>25</v>
      </c>
      <c r="D11" s="2">
        <v>732</v>
      </c>
      <c r="E11" s="2" t="s">
        <v>29</v>
      </c>
      <c r="F11" s="6" t="s">
        <v>302</v>
      </c>
      <c r="G11" s="2" t="s">
        <v>29</v>
      </c>
      <c r="H11" s="23"/>
      <c r="I11" s="23"/>
      <c r="J11" s="24">
        <f t="shared" ref="J11:S11" si="1">J17+J194+J268+J300+J317</f>
        <v>161676726.76000002</v>
      </c>
      <c r="K11" s="24">
        <f t="shared" si="1"/>
        <v>154042989.16000003</v>
      </c>
      <c r="L11" s="24">
        <f t="shared" si="1"/>
        <v>318459468.22000003</v>
      </c>
      <c r="M11" s="24">
        <f t="shared" si="1"/>
        <v>309899947.24000001</v>
      </c>
      <c r="N11" s="24">
        <f t="shared" si="1"/>
        <v>461719908.68000001</v>
      </c>
      <c r="O11" s="24">
        <f t="shared" si="1"/>
        <v>452793171.67999995</v>
      </c>
      <c r="P11" s="24">
        <f t="shared" si="1"/>
        <v>628774461.62</v>
      </c>
      <c r="Q11" s="24">
        <f t="shared" si="1"/>
        <v>608783008.45000017</v>
      </c>
      <c r="R11" s="24">
        <f t="shared" si="1"/>
        <v>607826328</v>
      </c>
      <c r="S11" s="24">
        <f t="shared" si="1"/>
        <v>598870528</v>
      </c>
      <c r="T11" s="44"/>
    </row>
    <row r="12" spans="1:20" ht="46.5" customHeight="1" x14ac:dyDescent="0.25">
      <c r="A12" s="42"/>
      <c r="B12" s="42"/>
      <c r="C12" s="3" t="s">
        <v>26</v>
      </c>
      <c r="D12" s="2">
        <v>733</v>
      </c>
      <c r="E12" s="2" t="s">
        <v>29</v>
      </c>
      <c r="F12" s="6" t="s">
        <v>302</v>
      </c>
      <c r="G12" s="2" t="s">
        <v>29</v>
      </c>
      <c r="H12" s="23"/>
      <c r="I12" s="23"/>
      <c r="J12" s="24">
        <f t="shared" ref="J12:S12" si="2">J18+J195+J318</f>
        <v>168645</v>
      </c>
      <c r="K12" s="24">
        <f t="shared" si="2"/>
        <v>142261</v>
      </c>
      <c r="L12" s="24">
        <f t="shared" si="2"/>
        <v>406650</v>
      </c>
      <c r="M12" s="24">
        <f t="shared" si="2"/>
        <v>390659.48</v>
      </c>
      <c r="N12" s="24">
        <f t="shared" si="2"/>
        <v>1405200</v>
      </c>
      <c r="O12" s="24">
        <f t="shared" si="2"/>
        <v>623442.77</v>
      </c>
      <c r="P12" s="24">
        <f t="shared" si="2"/>
        <v>1875193</v>
      </c>
      <c r="Q12" s="24">
        <f t="shared" si="2"/>
        <v>1648688.82</v>
      </c>
      <c r="R12" s="24">
        <f t="shared" si="2"/>
        <v>1284200</v>
      </c>
      <c r="S12" s="24">
        <f t="shared" si="2"/>
        <v>1284200</v>
      </c>
      <c r="T12" s="44"/>
    </row>
    <row r="13" spans="1:20" ht="45.75" customHeight="1" x14ac:dyDescent="0.25">
      <c r="A13" s="42"/>
      <c r="B13" s="42"/>
      <c r="C13" s="3" t="s">
        <v>27</v>
      </c>
      <c r="D13" s="2">
        <v>734</v>
      </c>
      <c r="E13" s="2" t="s">
        <v>29</v>
      </c>
      <c r="F13" s="6" t="s">
        <v>302</v>
      </c>
      <c r="G13" s="2" t="s">
        <v>29</v>
      </c>
      <c r="H13" s="23"/>
      <c r="I13" s="23"/>
      <c r="J13" s="24">
        <f t="shared" ref="J13:S13" si="3">J19+J196</f>
        <v>654000</v>
      </c>
      <c r="K13" s="24">
        <f t="shared" si="3"/>
        <v>510822.22</v>
      </c>
      <c r="L13" s="24">
        <f t="shared" si="3"/>
        <v>1226500</v>
      </c>
      <c r="M13" s="24">
        <f t="shared" si="3"/>
        <v>1173670.71</v>
      </c>
      <c r="N13" s="24">
        <f t="shared" si="3"/>
        <v>1503420</v>
      </c>
      <c r="O13" s="24">
        <f t="shared" si="3"/>
        <v>1328044.4400000002</v>
      </c>
      <c r="P13" s="24">
        <f t="shared" si="3"/>
        <v>3585609.4800000004</v>
      </c>
      <c r="Q13" s="24">
        <f t="shared" si="3"/>
        <v>3473182.4000000004</v>
      </c>
      <c r="R13" s="24">
        <f t="shared" si="3"/>
        <v>4261740</v>
      </c>
      <c r="S13" s="24">
        <f t="shared" si="3"/>
        <v>4261740</v>
      </c>
      <c r="T13" s="44"/>
    </row>
    <row r="14" spans="1:20" ht="45" x14ac:dyDescent="0.25">
      <c r="A14" s="43"/>
      <c r="B14" s="43"/>
      <c r="C14" s="3" t="s">
        <v>28</v>
      </c>
      <c r="D14" s="6" t="s">
        <v>33</v>
      </c>
      <c r="E14" s="2" t="s">
        <v>29</v>
      </c>
      <c r="F14" s="6" t="s">
        <v>302</v>
      </c>
      <c r="G14" s="2" t="s">
        <v>29</v>
      </c>
      <c r="H14" s="23"/>
      <c r="I14" s="23"/>
      <c r="J14" s="24">
        <f>J20</f>
        <v>0</v>
      </c>
      <c r="K14" s="24">
        <f t="shared" ref="K14:S14" si="4">K20</f>
        <v>0</v>
      </c>
      <c r="L14" s="24">
        <f t="shared" si="4"/>
        <v>0</v>
      </c>
      <c r="M14" s="24">
        <f t="shared" si="4"/>
        <v>0</v>
      </c>
      <c r="N14" s="24">
        <f t="shared" si="4"/>
        <v>411200</v>
      </c>
      <c r="O14" s="24">
        <f t="shared" si="4"/>
        <v>24000</v>
      </c>
      <c r="P14" s="24">
        <f t="shared" si="4"/>
        <v>848400</v>
      </c>
      <c r="Q14" s="24">
        <f t="shared" si="4"/>
        <v>848400</v>
      </c>
      <c r="R14" s="24">
        <f t="shared" si="4"/>
        <v>74000</v>
      </c>
      <c r="S14" s="24">
        <f t="shared" si="4"/>
        <v>74000</v>
      </c>
      <c r="T14" s="62"/>
    </row>
    <row r="15" spans="1:20" ht="45" x14ac:dyDescent="0.25">
      <c r="A15" s="41" t="s">
        <v>8</v>
      </c>
      <c r="B15" s="54" t="s">
        <v>39</v>
      </c>
      <c r="C15" s="3" t="s">
        <v>21</v>
      </c>
      <c r="D15" s="2" t="s">
        <v>29</v>
      </c>
      <c r="E15" s="2" t="s">
        <v>29</v>
      </c>
      <c r="F15" s="6" t="s">
        <v>303</v>
      </c>
      <c r="G15" s="2" t="s">
        <v>29</v>
      </c>
      <c r="H15" s="21"/>
      <c r="I15" s="21"/>
      <c r="J15" s="16">
        <f>J17+J18+J19+J20</f>
        <v>30897590</v>
      </c>
      <c r="K15" s="16">
        <f t="shared" ref="K15:S15" si="5">K17+K18+K19+K20</f>
        <v>29329879.940000001</v>
      </c>
      <c r="L15" s="16">
        <f t="shared" si="5"/>
        <v>57306294.75</v>
      </c>
      <c r="M15" s="16">
        <f t="shared" si="5"/>
        <v>54654174.599999994</v>
      </c>
      <c r="N15" s="16">
        <f t="shared" si="5"/>
        <v>84942011.339999989</v>
      </c>
      <c r="O15" s="16">
        <f t="shared" si="5"/>
        <v>79013133.410000011</v>
      </c>
      <c r="P15" s="16">
        <f>P17+P18+P19+P20</f>
        <v>108372489.25999999</v>
      </c>
      <c r="Q15" s="16">
        <f t="shared" si="5"/>
        <v>107005327.84</v>
      </c>
      <c r="R15" s="16">
        <f t="shared" si="5"/>
        <v>110185080</v>
      </c>
      <c r="S15" s="16">
        <f t="shared" si="5"/>
        <v>110403880</v>
      </c>
      <c r="T15" s="41"/>
    </row>
    <row r="16" spans="1:20" ht="30" x14ac:dyDescent="0.25">
      <c r="A16" s="44"/>
      <c r="B16" s="55"/>
      <c r="C16" s="3" t="s">
        <v>20</v>
      </c>
      <c r="D16" s="3"/>
      <c r="E16" s="3"/>
      <c r="F16" s="3"/>
      <c r="G16" s="3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44"/>
    </row>
    <row r="17" spans="1:20" ht="62.25" customHeight="1" x14ac:dyDescent="0.25">
      <c r="A17" s="42"/>
      <c r="B17" s="56"/>
      <c r="C17" s="3" t="s">
        <v>25</v>
      </c>
      <c r="D17" s="2">
        <v>732</v>
      </c>
      <c r="E17" s="2" t="s">
        <v>29</v>
      </c>
      <c r="F17" s="6" t="s">
        <v>303</v>
      </c>
      <c r="G17" s="2" t="s">
        <v>29</v>
      </c>
      <c r="H17" s="21"/>
      <c r="I17" s="21"/>
      <c r="J17" s="16">
        <f>J24+J25+J29+J30+J34+J35+J39+J40+J44+J48+J52+J53+J57+J58+J62+J66+J70+J71+J75+J79+J83+J86+J89+J92+J95+J98+J101+J104+J107+J112+J115+J118+J121+J130+J135+J142+J145+J148+J151+J154+J157+J160+J163+J166+J169+J172+J175+J180+J185+J191</f>
        <v>30754190</v>
      </c>
      <c r="K17" s="16">
        <f t="shared" ref="K17:S17" si="6">K24+K25+K29+K30+K34+K35+K39+K40+K44+K48+K52+K53+K57+K58+K62+K66+K70+K71+K75+K79+K83+K86+K89+K92+K95+K98+K101+K104+K107+K112+K115+K118+K121+K130+K135+K142+K145+K148+K151+K154+K157+K160+K163+K166+K169+K172+K175+K180+K185+K191</f>
        <v>29212863.940000001</v>
      </c>
      <c r="L17" s="16">
        <f t="shared" si="6"/>
        <v>56949644.75</v>
      </c>
      <c r="M17" s="16">
        <f t="shared" si="6"/>
        <v>54313474.599999994</v>
      </c>
      <c r="N17" s="16">
        <f t="shared" si="6"/>
        <v>83099291.339999989</v>
      </c>
      <c r="O17" s="16">
        <f t="shared" si="6"/>
        <v>78331331.590000004</v>
      </c>
      <c r="P17" s="16">
        <f>P24+P25+P29+P30+P34+P35+P39+P40+P44+P48+P52+P53+P57+P58+P62+P66+P70+P71+P75+P79+P83+P86+P89+P92+P95+P98+P101+P104+P107+P112+P115+P118+P121+P130+P135+P142+P145+P148+P151+P154+P157+P160+P163+P166+P169+P172+P175+P180+P185+P191</f>
        <v>105633249.25999999</v>
      </c>
      <c r="Q17" s="16">
        <f>Q24+Q25+Q29+Q30+Q34+Q35+Q39+Q40+Q44+Q48+Q52+Q53+Q57+Q58+Q62+Q66+Q70+Q71+Q75+Q79+Q83+Q86+Q89+Q92+Q95+Q98+Q101+Q104+Q107+Q112+Q115+Q118+Q121+Q130+Q135+Q142+Q145+Q148+Q151+Q154+Q157+Q160+Q163+Q166+Q169+Q172+Q175+Q180+Q185+Q191</f>
        <v>104492555.45</v>
      </c>
      <c r="R17" s="16">
        <f t="shared" si="6"/>
        <v>108920240</v>
      </c>
      <c r="S17" s="16">
        <f t="shared" si="6"/>
        <v>109139040</v>
      </c>
      <c r="T17" s="44"/>
    </row>
    <row r="18" spans="1:20" ht="45" x14ac:dyDescent="0.25">
      <c r="A18" s="42"/>
      <c r="B18" s="56"/>
      <c r="C18" s="3" t="s">
        <v>26</v>
      </c>
      <c r="D18" s="2">
        <v>733</v>
      </c>
      <c r="E18" s="2" t="s">
        <v>29</v>
      </c>
      <c r="F18" s="6" t="s">
        <v>303</v>
      </c>
      <c r="G18" s="2" t="s">
        <v>29</v>
      </c>
      <c r="H18" s="21"/>
      <c r="I18" s="21"/>
      <c r="J18" s="16">
        <f>J108+J127+J133+J134+J139+J176+J181+J186</f>
        <v>143400</v>
      </c>
      <c r="K18" s="16">
        <f t="shared" ref="K18:S18" si="7">K108+K127+K133+K134+K139+K176+K181+K186</f>
        <v>117016</v>
      </c>
      <c r="L18" s="16">
        <f t="shared" si="7"/>
        <v>356650</v>
      </c>
      <c r="M18" s="16">
        <f t="shared" si="7"/>
        <v>340700</v>
      </c>
      <c r="N18" s="16">
        <f t="shared" si="7"/>
        <v>1335200</v>
      </c>
      <c r="O18" s="16">
        <f t="shared" si="7"/>
        <v>561483.29</v>
      </c>
      <c r="P18" s="16">
        <f t="shared" si="7"/>
        <v>1698200</v>
      </c>
      <c r="Q18" s="16">
        <f t="shared" si="7"/>
        <v>1471736.34</v>
      </c>
      <c r="R18" s="16">
        <f t="shared" si="7"/>
        <v>998200</v>
      </c>
      <c r="S18" s="16">
        <f t="shared" si="7"/>
        <v>998200</v>
      </c>
      <c r="T18" s="44"/>
    </row>
    <row r="19" spans="1:20" ht="45" x14ac:dyDescent="0.25">
      <c r="A19" s="42"/>
      <c r="B19" s="56"/>
      <c r="C19" s="3" t="s">
        <v>27</v>
      </c>
      <c r="D19" s="2">
        <v>734</v>
      </c>
      <c r="E19" s="2" t="s">
        <v>29</v>
      </c>
      <c r="F19" s="6" t="s">
        <v>303</v>
      </c>
      <c r="G19" s="2" t="s">
        <v>29</v>
      </c>
      <c r="H19" s="21"/>
      <c r="I19" s="21"/>
      <c r="J19" s="16">
        <f>J124</f>
        <v>0</v>
      </c>
      <c r="K19" s="16">
        <f t="shared" ref="K19:S19" si="8">K124</f>
        <v>0</v>
      </c>
      <c r="L19" s="16">
        <f t="shared" si="8"/>
        <v>0</v>
      </c>
      <c r="M19" s="16">
        <f t="shared" si="8"/>
        <v>0</v>
      </c>
      <c r="N19" s="16">
        <f t="shared" si="8"/>
        <v>96320</v>
      </c>
      <c r="O19" s="16">
        <f t="shared" si="8"/>
        <v>96318.53</v>
      </c>
      <c r="P19" s="16">
        <f t="shared" si="8"/>
        <v>192640</v>
      </c>
      <c r="Q19" s="16">
        <f t="shared" si="8"/>
        <v>192636.05</v>
      </c>
      <c r="R19" s="16">
        <f t="shared" si="8"/>
        <v>192640</v>
      </c>
      <c r="S19" s="16">
        <f t="shared" si="8"/>
        <v>192640</v>
      </c>
      <c r="T19" s="44"/>
    </row>
    <row r="20" spans="1:20" ht="45" x14ac:dyDescent="0.25">
      <c r="A20" s="43"/>
      <c r="B20" s="57"/>
      <c r="C20" s="3" t="s">
        <v>28</v>
      </c>
      <c r="D20" s="6" t="s">
        <v>33</v>
      </c>
      <c r="E20" s="2" t="s">
        <v>29</v>
      </c>
      <c r="F20" s="6" t="s">
        <v>303</v>
      </c>
      <c r="G20" s="2" t="s">
        <v>29</v>
      </c>
      <c r="H20" s="21"/>
      <c r="I20" s="21"/>
      <c r="J20" s="16">
        <f>J109+J136+J177+J182+J187</f>
        <v>0</v>
      </c>
      <c r="K20" s="16">
        <f t="shared" ref="K20:S20" si="9">K109+K136+K177+K182+K187</f>
        <v>0</v>
      </c>
      <c r="L20" s="16">
        <f t="shared" si="9"/>
        <v>0</v>
      </c>
      <c r="M20" s="16">
        <f t="shared" si="9"/>
        <v>0</v>
      </c>
      <c r="N20" s="16">
        <f t="shared" si="9"/>
        <v>411200</v>
      </c>
      <c r="O20" s="16">
        <f t="shared" si="9"/>
        <v>24000</v>
      </c>
      <c r="P20" s="16">
        <f t="shared" si="9"/>
        <v>848400</v>
      </c>
      <c r="Q20" s="16">
        <f t="shared" si="9"/>
        <v>848400</v>
      </c>
      <c r="R20" s="16">
        <f t="shared" si="9"/>
        <v>74000</v>
      </c>
      <c r="S20" s="16">
        <f t="shared" si="9"/>
        <v>74000</v>
      </c>
      <c r="T20" s="62"/>
    </row>
    <row r="21" spans="1:20" ht="45" x14ac:dyDescent="0.25">
      <c r="A21" s="41" t="s">
        <v>153</v>
      </c>
      <c r="B21" s="41" t="s">
        <v>154</v>
      </c>
      <c r="C21" s="8" t="s">
        <v>21</v>
      </c>
      <c r="D21" s="7" t="s">
        <v>29</v>
      </c>
      <c r="E21" s="7" t="s">
        <v>29</v>
      </c>
      <c r="F21" s="6" t="s">
        <v>303</v>
      </c>
      <c r="G21" s="7" t="s">
        <v>29</v>
      </c>
      <c r="H21" s="8"/>
      <c r="I21" s="8"/>
      <c r="J21" s="11">
        <f>J24+J25</f>
        <v>14315000</v>
      </c>
      <c r="K21" s="11">
        <f t="shared" ref="K21:S21" si="10">K24+K25</f>
        <v>14315000</v>
      </c>
      <c r="L21" s="11">
        <f t="shared" si="10"/>
        <v>29331000</v>
      </c>
      <c r="M21" s="11">
        <f t="shared" si="10"/>
        <v>29331000</v>
      </c>
      <c r="N21" s="11">
        <f t="shared" si="10"/>
        <v>44571000</v>
      </c>
      <c r="O21" s="11">
        <f t="shared" si="10"/>
        <v>44558000</v>
      </c>
      <c r="P21" s="11">
        <f t="shared" si="10"/>
        <v>59188000</v>
      </c>
      <c r="Q21" s="11">
        <f t="shared" si="10"/>
        <v>59188000</v>
      </c>
      <c r="R21" s="11">
        <f t="shared" si="10"/>
        <v>61387500</v>
      </c>
      <c r="S21" s="11">
        <f t="shared" si="10"/>
        <v>61387500</v>
      </c>
      <c r="T21" s="54"/>
    </row>
    <row r="22" spans="1:20" ht="30" x14ac:dyDescent="0.25">
      <c r="A22" s="44"/>
      <c r="B22" s="44"/>
      <c r="C22" s="8" t="s">
        <v>20</v>
      </c>
      <c r="D22" s="8"/>
      <c r="E22" s="8"/>
      <c r="F22" s="8"/>
      <c r="G22" s="8"/>
      <c r="H22" s="8"/>
      <c r="I22" s="8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55"/>
    </row>
    <row r="23" spans="1:20" ht="20.25" customHeight="1" x14ac:dyDescent="0.25">
      <c r="A23" s="42"/>
      <c r="B23" s="42"/>
      <c r="C23" s="41" t="s">
        <v>25</v>
      </c>
      <c r="D23" s="45">
        <v>732</v>
      </c>
      <c r="E23" s="45">
        <v>1003</v>
      </c>
      <c r="F23" s="47" t="s">
        <v>155</v>
      </c>
      <c r="G23" s="9" t="s">
        <v>125</v>
      </c>
      <c r="H23" s="8"/>
      <c r="I23" s="8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56"/>
    </row>
    <row r="24" spans="1:20" ht="21" customHeight="1" x14ac:dyDescent="0.25">
      <c r="A24" s="42"/>
      <c r="B24" s="42"/>
      <c r="C24" s="44"/>
      <c r="D24" s="48"/>
      <c r="E24" s="49"/>
      <c r="F24" s="48"/>
      <c r="G24" s="7">
        <v>313</v>
      </c>
      <c r="H24" s="8"/>
      <c r="I24" s="8"/>
      <c r="J24" s="13">
        <v>14200000</v>
      </c>
      <c r="K24" s="13">
        <v>14200000</v>
      </c>
      <c r="L24" s="13">
        <v>29100000</v>
      </c>
      <c r="M24" s="13">
        <v>29100000</v>
      </c>
      <c r="N24" s="13">
        <v>44220000</v>
      </c>
      <c r="O24" s="31">
        <v>44220000</v>
      </c>
      <c r="P24" s="13">
        <v>58749000</v>
      </c>
      <c r="Q24" s="13">
        <v>58749000</v>
      </c>
      <c r="R24" s="13">
        <v>60787500</v>
      </c>
      <c r="S24" s="13">
        <v>60787500</v>
      </c>
      <c r="T24" s="56"/>
    </row>
    <row r="25" spans="1:20" ht="26.25" customHeight="1" x14ac:dyDescent="0.25">
      <c r="A25" s="43"/>
      <c r="B25" s="43"/>
      <c r="C25" s="62"/>
      <c r="D25" s="60"/>
      <c r="E25" s="61"/>
      <c r="F25" s="60"/>
      <c r="G25" s="7">
        <v>244</v>
      </c>
      <c r="H25" s="8"/>
      <c r="I25" s="8"/>
      <c r="J25" s="13">
        <v>115000</v>
      </c>
      <c r="K25" s="13">
        <v>115000</v>
      </c>
      <c r="L25" s="13">
        <v>231000</v>
      </c>
      <c r="M25" s="13">
        <v>231000</v>
      </c>
      <c r="N25" s="13">
        <v>351000</v>
      </c>
      <c r="O25" s="31">
        <v>338000</v>
      </c>
      <c r="P25" s="13">
        <v>439000</v>
      </c>
      <c r="Q25" s="13">
        <v>439000</v>
      </c>
      <c r="R25" s="13">
        <v>600000</v>
      </c>
      <c r="S25" s="13">
        <v>600000</v>
      </c>
      <c r="T25" s="57"/>
    </row>
    <row r="26" spans="1:20" ht="80.25" customHeight="1" x14ac:dyDescent="0.25">
      <c r="A26" s="41" t="s">
        <v>156</v>
      </c>
      <c r="B26" s="41" t="s">
        <v>277</v>
      </c>
      <c r="C26" s="8" t="s">
        <v>21</v>
      </c>
      <c r="D26" s="7" t="s">
        <v>29</v>
      </c>
      <c r="E26" s="7" t="s">
        <v>29</v>
      </c>
      <c r="F26" s="6" t="s">
        <v>303</v>
      </c>
      <c r="G26" s="7" t="s">
        <v>29</v>
      </c>
      <c r="H26" s="8"/>
      <c r="I26" s="8"/>
      <c r="J26" s="11">
        <f>J29+J30</f>
        <v>5445000</v>
      </c>
      <c r="K26" s="11">
        <f t="shared" ref="K26:S26" si="11">K29+K30</f>
        <v>4744000</v>
      </c>
      <c r="L26" s="11">
        <f t="shared" si="11"/>
        <v>10890000</v>
      </c>
      <c r="M26" s="11">
        <f t="shared" si="11"/>
        <v>9474000</v>
      </c>
      <c r="N26" s="11">
        <f t="shared" si="11"/>
        <v>16335000</v>
      </c>
      <c r="O26" s="32">
        <f t="shared" si="11"/>
        <v>13406000</v>
      </c>
      <c r="P26" s="11">
        <f t="shared" si="11"/>
        <v>18480000</v>
      </c>
      <c r="Q26" s="11">
        <f t="shared" si="11"/>
        <v>18477659</v>
      </c>
      <c r="R26" s="11">
        <f t="shared" si="11"/>
        <v>19785300</v>
      </c>
      <c r="S26" s="11">
        <f t="shared" si="11"/>
        <v>19785300</v>
      </c>
      <c r="T26" s="54" t="s">
        <v>300</v>
      </c>
    </row>
    <row r="27" spans="1:20" ht="30" x14ac:dyDescent="0.25">
      <c r="A27" s="44"/>
      <c r="B27" s="44"/>
      <c r="C27" s="8" t="s">
        <v>20</v>
      </c>
      <c r="D27" s="8"/>
      <c r="E27" s="8"/>
      <c r="F27" s="8"/>
      <c r="G27" s="8"/>
      <c r="H27" s="8"/>
      <c r="I27" s="8"/>
      <c r="J27" s="10"/>
      <c r="K27" s="10"/>
      <c r="L27" s="10"/>
      <c r="M27" s="10"/>
      <c r="N27" s="10"/>
      <c r="O27" s="33"/>
      <c r="P27" s="10"/>
      <c r="Q27" s="10"/>
      <c r="R27" s="10"/>
      <c r="S27" s="10"/>
      <c r="T27" s="55"/>
    </row>
    <row r="28" spans="1:20" ht="32.25" customHeight="1" x14ac:dyDescent="0.25">
      <c r="A28" s="42"/>
      <c r="B28" s="42"/>
      <c r="C28" s="41" t="s">
        <v>25</v>
      </c>
      <c r="D28" s="45">
        <v>732</v>
      </c>
      <c r="E28" s="45">
        <v>1003</v>
      </c>
      <c r="F28" s="47" t="s">
        <v>157</v>
      </c>
      <c r="G28" s="9" t="s">
        <v>125</v>
      </c>
      <c r="H28" s="8"/>
      <c r="I28" s="8"/>
      <c r="J28" s="10"/>
      <c r="K28" s="10"/>
      <c r="L28" s="10"/>
      <c r="M28" s="10"/>
      <c r="N28" s="10"/>
      <c r="O28" s="33"/>
      <c r="P28" s="10"/>
      <c r="Q28" s="10"/>
      <c r="R28" s="10"/>
      <c r="S28" s="10"/>
      <c r="T28" s="56"/>
    </row>
    <row r="29" spans="1:20" ht="40.5" customHeight="1" x14ac:dyDescent="0.25">
      <c r="A29" s="42"/>
      <c r="B29" s="42"/>
      <c r="C29" s="44"/>
      <c r="D29" s="48"/>
      <c r="E29" s="49"/>
      <c r="F29" s="48"/>
      <c r="G29" s="7">
        <v>313</v>
      </c>
      <c r="H29" s="8"/>
      <c r="I29" s="8"/>
      <c r="J29" s="11">
        <v>5400000</v>
      </c>
      <c r="K29" s="11">
        <v>4700000</v>
      </c>
      <c r="L29" s="11">
        <v>10800000</v>
      </c>
      <c r="M29" s="11">
        <v>9400000</v>
      </c>
      <c r="N29" s="11">
        <v>16200000</v>
      </c>
      <c r="O29" s="32">
        <v>13300000</v>
      </c>
      <c r="P29" s="11">
        <v>18340000</v>
      </c>
      <c r="Q29" s="11">
        <v>18337659</v>
      </c>
      <c r="R29" s="11">
        <v>19585300</v>
      </c>
      <c r="S29" s="11">
        <v>19585300</v>
      </c>
      <c r="T29" s="56"/>
    </row>
    <row r="30" spans="1:20" ht="33.75" customHeight="1" x14ac:dyDescent="0.25">
      <c r="A30" s="43"/>
      <c r="B30" s="43"/>
      <c r="C30" s="62"/>
      <c r="D30" s="60"/>
      <c r="E30" s="61"/>
      <c r="F30" s="60"/>
      <c r="G30" s="7">
        <v>244</v>
      </c>
      <c r="H30" s="8"/>
      <c r="I30" s="8"/>
      <c r="J30" s="11">
        <v>45000</v>
      </c>
      <c r="K30" s="11">
        <v>44000</v>
      </c>
      <c r="L30" s="11">
        <v>90000</v>
      </c>
      <c r="M30" s="11">
        <v>74000</v>
      </c>
      <c r="N30" s="11">
        <v>135000</v>
      </c>
      <c r="O30" s="32">
        <v>106000</v>
      </c>
      <c r="P30" s="11">
        <v>140000</v>
      </c>
      <c r="Q30" s="11">
        <v>140000</v>
      </c>
      <c r="R30" s="11">
        <v>200000</v>
      </c>
      <c r="S30" s="11">
        <v>200000</v>
      </c>
      <c r="T30" s="57"/>
    </row>
    <row r="31" spans="1:20" ht="80.25" customHeight="1" x14ac:dyDescent="0.25">
      <c r="A31" s="41" t="s">
        <v>158</v>
      </c>
      <c r="B31" s="41" t="s">
        <v>258</v>
      </c>
      <c r="C31" s="8" t="s">
        <v>21</v>
      </c>
      <c r="D31" s="7" t="s">
        <v>29</v>
      </c>
      <c r="E31" s="7" t="s">
        <v>29</v>
      </c>
      <c r="F31" s="6" t="s">
        <v>303</v>
      </c>
      <c r="G31" s="7" t="s">
        <v>29</v>
      </c>
      <c r="H31" s="8"/>
      <c r="I31" s="8"/>
      <c r="J31" s="11">
        <f>J34+J35</f>
        <v>260000</v>
      </c>
      <c r="K31" s="11">
        <f t="shared" ref="K31:S31" si="12">K34+K35</f>
        <v>260000</v>
      </c>
      <c r="L31" s="11">
        <f t="shared" si="12"/>
        <v>512100</v>
      </c>
      <c r="M31" s="11">
        <f t="shared" si="12"/>
        <v>512100</v>
      </c>
      <c r="N31" s="11">
        <f t="shared" si="12"/>
        <v>801400</v>
      </c>
      <c r="O31" s="32">
        <f t="shared" si="12"/>
        <v>801400</v>
      </c>
      <c r="P31" s="11">
        <f t="shared" si="12"/>
        <v>1078550</v>
      </c>
      <c r="Q31" s="11">
        <f t="shared" si="12"/>
        <v>1078550</v>
      </c>
      <c r="R31" s="11">
        <f t="shared" si="12"/>
        <v>1226900</v>
      </c>
      <c r="S31" s="11">
        <f t="shared" si="12"/>
        <v>1226900</v>
      </c>
      <c r="T31" s="54"/>
    </row>
    <row r="32" spans="1:20" ht="30" x14ac:dyDescent="0.25">
      <c r="A32" s="44"/>
      <c r="B32" s="44"/>
      <c r="C32" s="8" t="s">
        <v>20</v>
      </c>
      <c r="D32" s="8"/>
      <c r="E32" s="8"/>
      <c r="F32" s="8"/>
      <c r="G32" s="8"/>
      <c r="H32" s="8"/>
      <c r="I32" s="8"/>
      <c r="J32" s="10"/>
      <c r="K32" s="10"/>
      <c r="L32" s="10"/>
      <c r="M32" s="10"/>
      <c r="N32" s="10"/>
      <c r="O32" s="33"/>
      <c r="P32" s="10"/>
      <c r="Q32" s="10"/>
      <c r="R32" s="10"/>
      <c r="S32" s="10"/>
      <c r="T32" s="55"/>
    </row>
    <row r="33" spans="1:20" ht="26.25" customHeight="1" x14ac:dyDescent="0.25">
      <c r="A33" s="42"/>
      <c r="B33" s="42"/>
      <c r="C33" s="41" t="s">
        <v>25</v>
      </c>
      <c r="D33" s="45">
        <v>732</v>
      </c>
      <c r="E33" s="45">
        <v>1003</v>
      </c>
      <c r="F33" s="47" t="s">
        <v>159</v>
      </c>
      <c r="G33" s="9" t="s">
        <v>125</v>
      </c>
      <c r="H33" s="8"/>
      <c r="I33" s="8"/>
      <c r="J33" s="10"/>
      <c r="K33" s="10"/>
      <c r="L33" s="10"/>
      <c r="M33" s="10"/>
      <c r="N33" s="10"/>
      <c r="O33" s="33"/>
      <c r="P33" s="10"/>
      <c r="Q33" s="10"/>
      <c r="R33" s="10"/>
      <c r="S33" s="10"/>
      <c r="T33" s="56"/>
    </row>
    <row r="34" spans="1:20" ht="36" customHeight="1" x14ac:dyDescent="0.25">
      <c r="A34" s="42"/>
      <c r="B34" s="42"/>
      <c r="C34" s="44"/>
      <c r="D34" s="48"/>
      <c r="E34" s="49"/>
      <c r="F34" s="48"/>
      <c r="G34" s="7">
        <v>313</v>
      </c>
      <c r="H34" s="8"/>
      <c r="I34" s="8"/>
      <c r="J34" s="11">
        <v>260000</v>
      </c>
      <c r="K34" s="11">
        <v>260000</v>
      </c>
      <c r="L34" s="11">
        <v>510000</v>
      </c>
      <c r="M34" s="11">
        <v>510000</v>
      </c>
      <c r="N34" s="11">
        <v>796450</v>
      </c>
      <c r="O34" s="32">
        <v>796450</v>
      </c>
      <c r="P34" s="11">
        <v>1071450</v>
      </c>
      <c r="Q34" s="11">
        <v>1071450</v>
      </c>
      <c r="R34" s="11">
        <v>1206900</v>
      </c>
      <c r="S34" s="11">
        <v>1206900</v>
      </c>
      <c r="T34" s="56"/>
    </row>
    <row r="35" spans="1:20" ht="48" customHeight="1" x14ac:dyDescent="0.25">
      <c r="A35" s="43"/>
      <c r="B35" s="43"/>
      <c r="C35" s="62"/>
      <c r="D35" s="60"/>
      <c r="E35" s="61"/>
      <c r="F35" s="60"/>
      <c r="G35" s="7">
        <v>244</v>
      </c>
      <c r="H35" s="8"/>
      <c r="I35" s="8"/>
      <c r="J35" s="11">
        <v>0</v>
      </c>
      <c r="K35" s="11">
        <v>0</v>
      </c>
      <c r="L35" s="11">
        <v>2100</v>
      </c>
      <c r="M35" s="11">
        <v>2100</v>
      </c>
      <c r="N35" s="11">
        <v>4950</v>
      </c>
      <c r="O35" s="32">
        <v>4950</v>
      </c>
      <c r="P35" s="11">
        <v>7100</v>
      </c>
      <c r="Q35" s="11">
        <v>7100</v>
      </c>
      <c r="R35" s="11">
        <v>20000</v>
      </c>
      <c r="S35" s="11">
        <v>20000</v>
      </c>
      <c r="T35" s="57"/>
    </row>
    <row r="36" spans="1:20" ht="123" customHeight="1" x14ac:dyDescent="0.25">
      <c r="A36" s="41" t="s">
        <v>160</v>
      </c>
      <c r="B36" s="41" t="s">
        <v>259</v>
      </c>
      <c r="C36" s="8" t="s">
        <v>21</v>
      </c>
      <c r="D36" s="7" t="s">
        <v>29</v>
      </c>
      <c r="E36" s="7" t="s">
        <v>29</v>
      </c>
      <c r="F36" s="6" t="s">
        <v>303</v>
      </c>
      <c r="G36" s="7" t="s">
        <v>29</v>
      </c>
      <c r="H36" s="8"/>
      <c r="I36" s="8"/>
      <c r="J36" s="11">
        <f>J39+J40</f>
        <v>68600</v>
      </c>
      <c r="K36" s="11">
        <f t="shared" ref="K36:S36" si="13">K39+K40</f>
        <v>60832</v>
      </c>
      <c r="L36" s="11">
        <f t="shared" si="13"/>
        <v>137400</v>
      </c>
      <c r="M36" s="11">
        <f t="shared" si="13"/>
        <v>117862</v>
      </c>
      <c r="N36" s="11">
        <f t="shared" si="13"/>
        <v>206200</v>
      </c>
      <c r="O36" s="32">
        <f t="shared" si="13"/>
        <v>174892</v>
      </c>
      <c r="P36" s="11">
        <f t="shared" si="13"/>
        <v>232000</v>
      </c>
      <c r="Q36" s="11">
        <f t="shared" si="13"/>
        <v>231922</v>
      </c>
      <c r="R36" s="11">
        <f t="shared" si="13"/>
        <v>243800</v>
      </c>
      <c r="S36" s="11">
        <f t="shared" si="13"/>
        <v>243800</v>
      </c>
      <c r="T36" s="41" t="s">
        <v>283</v>
      </c>
    </row>
    <row r="37" spans="1:20" ht="59.25" customHeight="1" x14ac:dyDescent="0.25">
      <c r="A37" s="44"/>
      <c r="B37" s="44"/>
      <c r="C37" s="8" t="s">
        <v>20</v>
      </c>
      <c r="D37" s="8"/>
      <c r="E37" s="8"/>
      <c r="F37" s="8"/>
      <c r="G37" s="8"/>
      <c r="H37" s="8"/>
      <c r="I37" s="8"/>
      <c r="J37" s="10"/>
      <c r="K37" s="10"/>
      <c r="L37" s="10"/>
      <c r="M37" s="10"/>
      <c r="N37" s="10"/>
      <c r="O37" s="33"/>
      <c r="P37" s="10"/>
      <c r="Q37" s="10"/>
      <c r="R37" s="10"/>
      <c r="S37" s="10"/>
      <c r="T37" s="44"/>
    </row>
    <row r="38" spans="1:20" ht="60.75" customHeight="1" x14ac:dyDescent="0.25">
      <c r="A38" s="42"/>
      <c r="B38" s="42"/>
      <c r="C38" s="41" t="s">
        <v>25</v>
      </c>
      <c r="D38" s="45">
        <v>732</v>
      </c>
      <c r="E38" s="45">
        <v>1003</v>
      </c>
      <c r="F38" s="47" t="s">
        <v>161</v>
      </c>
      <c r="G38" s="9" t="s">
        <v>125</v>
      </c>
      <c r="H38" s="8"/>
      <c r="I38" s="8"/>
      <c r="J38" s="10"/>
      <c r="K38" s="10"/>
      <c r="L38" s="10"/>
      <c r="M38" s="10"/>
      <c r="N38" s="10"/>
      <c r="O38" s="33"/>
      <c r="P38" s="10"/>
      <c r="Q38" s="10"/>
      <c r="R38" s="10"/>
      <c r="S38" s="10"/>
      <c r="T38" s="42"/>
    </row>
    <row r="39" spans="1:20" ht="69.75" customHeight="1" x14ac:dyDescent="0.25">
      <c r="A39" s="42"/>
      <c r="B39" s="42"/>
      <c r="C39" s="44"/>
      <c r="D39" s="48"/>
      <c r="E39" s="49"/>
      <c r="F39" s="48"/>
      <c r="G39" s="10">
        <v>313</v>
      </c>
      <c r="H39" s="8"/>
      <c r="I39" s="8"/>
      <c r="J39" s="13">
        <v>68600</v>
      </c>
      <c r="K39" s="13">
        <v>60832</v>
      </c>
      <c r="L39" s="13">
        <v>137400</v>
      </c>
      <c r="M39" s="13">
        <v>117862</v>
      </c>
      <c r="N39" s="13">
        <v>206200</v>
      </c>
      <c r="O39" s="31">
        <v>174892</v>
      </c>
      <c r="P39" s="13">
        <v>231922</v>
      </c>
      <c r="Q39" s="13">
        <v>231922</v>
      </c>
      <c r="R39" s="13">
        <v>242800</v>
      </c>
      <c r="S39" s="13">
        <v>242800</v>
      </c>
      <c r="T39" s="42"/>
    </row>
    <row r="40" spans="1:20" ht="396.75" customHeight="1" x14ac:dyDescent="0.25">
      <c r="A40" s="43"/>
      <c r="B40" s="43"/>
      <c r="C40" s="62"/>
      <c r="D40" s="60"/>
      <c r="E40" s="61"/>
      <c r="F40" s="60"/>
      <c r="G40" s="10">
        <v>244</v>
      </c>
      <c r="H40" s="8"/>
      <c r="I40" s="8"/>
      <c r="J40" s="13">
        <v>0</v>
      </c>
      <c r="K40" s="13">
        <v>0</v>
      </c>
      <c r="L40" s="13">
        <v>0</v>
      </c>
      <c r="M40" s="13">
        <v>0</v>
      </c>
      <c r="N40" s="13">
        <v>0</v>
      </c>
      <c r="O40" s="31">
        <v>0</v>
      </c>
      <c r="P40" s="13">
        <v>78</v>
      </c>
      <c r="Q40" s="13">
        <v>0</v>
      </c>
      <c r="R40" s="13">
        <v>1000</v>
      </c>
      <c r="S40" s="13">
        <v>1000</v>
      </c>
      <c r="T40" s="43"/>
    </row>
    <row r="41" spans="1:20" ht="54.75" customHeight="1" x14ac:dyDescent="0.25">
      <c r="A41" s="41" t="s">
        <v>162</v>
      </c>
      <c r="B41" s="41" t="s">
        <v>165</v>
      </c>
      <c r="C41" s="8" t="s">
        <v>21</v>
      </c>
      <c r="D41" s="39" t="s">
        <v>29</v>
      </c>
      <c r="E41" s="39" t="s">
        <v>29</v>
      </c>
      <c r="F41" s="39" t="s">
        <v>29</v>
      </c>
      <c r="G41" s="39" t="s">
        <v>29</v>
      </c>
      <c r="H41" s="8"/>
      <c r="I41" s="8"/>
      <c r="J41" s="11">
        <f>J44</f>
        <v>161400</v>
      </c>
      <c r="K41" s="11">
        <f t="shared" ref="K41:S41" si="14">K44</f>
        <v>140053.56</v>
      </c>
      <c r="L41" s="11">
        <f t="shared" si="14"/>
        <v>321400</v>
      </c>
      <c r="M41" s="11">
        <f t="shared" si="14"/>
        <v>288669.90000000002</v>
      </c>
      <c r="N41" s="11">
        <f t="shared" si="14"/>
        <v>464800</v>
      </c>
      <c r="O41" s="32">
        <f t="shared" si="14"/>
        <v>450210.94</v>
      </c>
      <c r="P41" s="11">
        <f t="shared" si="14"/>
        <v>626400</v>
      </c>
      <c r="Q41" s="11">
        <f t="shared" si="14"/>
        <v>592367.24</v>
      </c>
      <c r="R41" s="11">
        <f t="shared" si="14"/>
        <v>602300</v>
      </c>
      <c r="S41" s="11">
        <f t="shared" si="14"/>
        <v>602300</v>
      </c>
      <c r="T41" s="41" t="s">
        <v>284</v>
      </c>
    </row>
    <row r="42" spans="1:20" ht="30" x14ac:dyDescent="0.25">
      <c r="A42" s="44"/>
      <c r="B42" s="44"/>
      <c r="C42" s="8" t="s">
        <v>20</v>
      </c>
      <c r="D42" s="8"/>
      <c r="E42" s="8"/>
      <c r="F42" s="8"/>
      <c r="G42" s="8"/>
      <c r="H42" s="8"/>
      <c r="I42" s="8"/>
      <c r="J42" s="8"/>
      <c r="K42" s="8"/>
      <c r="L42" s="8"/>
      <c r="M42" s="8"/>
      <c r="N42" s="8"/>
      <c r="O42" s="34"/>
      <c r="P42" s="8"/>
      <c r="Q42" s="8"/>
      <c r="R42" s="8"/>
      <c r="S42" s="8"/>
      <c r="T42" s="44"/>
    </row>
    <row r="43" spans="1:20" ht="31.5" customHeight="1" x14ac:dyDescent="0.25">
      <c r="A43" s="42"/>
      <c r="B43" s="42"/>
      <c r="C43" s="41" t="s">
        <v>25</v>
      </c>
      <c r="D43" s="45">
        <v>732</v>
      </c>
      <c r="E43" s="45">
        <v>1003</v>
      </c>
      <c r="F43" s="47" t="s">
        <v>163</v>
      </c>
      <c r="G43" s="9" t="s">
        <v>125</v>
      </c>
      <c r="H43" s="8"/>
      <c r="I43" s="8"/>
      <c r="J43" s="8"/>
      <c r="K43" s="8"/>
      <c r="L43" s="8"/>
      <c r="M43" s="8"/>
      <c r="N43" s="8"/>
      <c r="O43" s="34"/>
      <c r="P43" s="8"/>
      <c r="Q43" s="8"/>
      <c r="R43" s="8"/>
      <c r="S43" s="8"/>
      <c r="T43" s="42"/>
    </row>
    <row r="44" spans="1:20" ht="36.75" customHeight="1" x14ac:dyDescent="0.25">
      <c r="A44" s="43"/>
      <c r="B44" s="43"/>
      <c r="C44" s="62"/>
      <c r="D44" s="60"/>
      <c r="E44" s="61"/>
      <c r="F44" s="60"/>
      <c r="G44" s="10">
        <v>313</v>
      </c>
      <c r="H44" s="8"/>
      <c r="I44" s="8"/>
      <c r="J44" s="13">
        <v>161400</v>
      </c>
      <c r="K44" s="13">
        <v>140053.56</v>
      </c>
      <c r="L44" s="13">
        <v>321400</v>
      </c>
      <c r="M44" s="13">
        <v>288669.90000000002</v>
      </c>
      <c r="N44" s="13">
        <v>464800</v>
      </c>
      <c r="O44" s="31">
        <v>450210.94</v>
      </c>
      <c r="P44" s="13">
        <v>626400</v>
      </c>
      <c r="Q44" s="13">
        <v>592367.24</v>
      </c>
      <c r="R44" s="13">
        <v>602300</v>
      </c>
      <c r="S44" s="13">
        <v>602300</v>
      </c>
      <c r="T44" s="43"/>
    </row>
    <row r="45" spans="1:20" ht="59.25" customHeight="1" x14ac:dyDescent="0.25">
      <c r="A45" s="50" t="s">
        <v>164</v>
      </c>
      <c r="B45" s="50" t="s">
        <v>166</v>
      </c>
      <c r="C45" s="8" t="s">
        <v>21</v>
      </c>
      <c r="D45" s="7" t="s">
        <v>29</v>
      </c>
      <c r="E45" s="7" t="s">
        <v>29</v>
      </c>
      <c r="F45" s="6" t="s">
        <v>303</v>
      </c>
      <c r="G45" s="7" t="s">
        <v>29</v>
      </c>
      <c r="H45" s="8"/>
      <c r="I45" s="8"/>
      <c r="J45" s="11">
        <f>J48</f>
        <v>22940</v>
      </c>
      <c r="K45" s="11">
        <f t="shared" ref="K45:S45" si="15">K48</f>
        <v>0</v>
      </c>
      <c r="L45" s="11">
        <f t="shared" si="15"/>
        <v>70940</v>
      </c>
      <c r="M45" s="11">
        <f t="shared" si="15"/>
        <v>0</v>
      </c>
      <c r="N45" s="11">
        <f t="shared" si="15"/>
        <v>118940</v>
      </c>
      <c r="O45" s="32">
        <f t="shared" si="15"/>
        <v>6071.29</v>
      </c>
      <c r="P45" s="11">
        <f t="shared" si="15"/>
        <v>149431.57</v>
      </c>
      <c r="Q45" s="11">
        <f t="shared" si="15"/>
        <v>54641.61</v>
      </c>
      <c r="R45" s="11">
        <f t="shared" si="15"/>
        <v>192000</v>
      </c>
      <c r="S45" s="11">
        <f t="shared" si="15"/>
        <v>192000</v>
      </c>
      <c r="T45" s="41" t="s">
        <v>285</v>
      </c>
    </row>
    <row r="46" spans="1:20" ht="30" x14ac:dyDescent="0.25">
      <c r="A46" s="51"/>
      <c r="B46" s="51"/>
      <c r="C46" s="8" t="s">
        <v>20</v>
      </c>
      <c r="D46" s="8"/>
      <c r="E46" s="8"/>
      <c r="F46" s="8"/>
      <c r="G46" s="8"/>
      <c r="H46" s="8"/>
      <c r="I46" s="8"/>
      <c r="J46" s="8"/>
      <c r="K46" s="8"/>
      <c r="L46" s="8"/>
      <c r="M46" s="8"/>
      <c r="N46" s="8"/>
      <c r="O46" s="34"/>
      <c r="P46" s="8"/>
      <c r="Q46" s="8"/>
      <c r="R46" s="8"/>
      <c r="S46" s="8"/>
      <c r="T46" s="44"/>
    </row>
    <row r="47" spans="1:20" ht="39.75" customHeight="1" x14ac:dyDescent="0.25">
      <c r="A47" s="52"/>
      <c r="B47" s="52"/>
      <c r="C47" s="41" t="s">
        <v>25</v>
      </c>
      <c r="D47" s="45">
        <v>732</v>
      </c>
      <c r="E47" s="45">
        <v>1003</v>
      </c>
      <c r="F47" s="47" t="s">
        <v>167</v>
      </c>
      <c r="G47" s="9" t="s">
        <v>125</v>
      </c>
      <c r="H47" s="8"/>
      <c r="I47" s="8"/>
      <c r="J47" s="8"/>
      <c r="K47" s="8"/>
      <c r="L47" s="8"/>
      <c r="M47" s="8"/>
      <c r="N47" s="8"/>
      <c r="O47" s="34"/>
      <c r="P47" s="8"/>
      <c r="Q47" s="8"/>
      <c r="R47" s="8"/>
      <c r="S47" s="8"/>
      <c r="T47" s="42"/>
    </row>
    <row r="48" spans="1:20" ht="57.75" customHeight="1" x14ac:dyDescent="0.25">
      <c r="A48" s="53"/>
      <c r="B48" s="53"/>
      <c r="C48" s="44"/>
      <c r="D48" s="48"/>
      <c r="E48" s="49"/>
      <c r="F48" s="48"/>
      <c r="G48" s="10">
        <v>321</v>
      </c>
      <c r="H48" s="8"/>
      <c r="I48" s="8"/>
      <c r="J48" s="13">
        <v>22940</v>
      </c>
      <c r="K48" s="13">
        <v>0</v>
      </c>
      <c r="L48" s="13">
        <v>70940</v>
      </c>
      <c r="M48" s="13">
        <v>0</v>
      </c>
      <c r="N48" s="13">
        <v>118940</v>
      </c>
      <c r="O48" s="31">
        <v>6071.29</v>
      </c>
      <c r="P48" s="13">
        <v>149431.57</v>
      </c>
      <c r="Q48" s="13">
        <v>54641.61</v>
      </c>
      <c r="R48" s="13">
        <v>192000</v>
      </c>
      <c r="S48" s="13">
        <v>192000</v>
      </c>
      <c r="T48" s="43"/>
    </row>
    <row r="49" spans="1:20" ht="80.25" customHeight="1" x14ac:dyDescent="0.25">
      <c r="A49" s="41" t="s">
        <v>168</v>
      </c>
      <c r="B49" s="41" t="s">
        <v>260</v>
      </c>
      <c r="C49" s="8" t="s">
        <v>21</v>
      </c>
      <c r="D49" s="7" t="s">
        <v>29</v>
      </c>
      <c r="E49" s="7" t="s">
        <v>29</v>
      </c>
      <c r="F49" s="6" t="s">
        <v>303</v>
      </c>
      <c r="G49" s="7" t="s">
        <v>29</v>
      </c>
      <c r="H49" s="8"/>
      <c r="I49" s="8"/>
      <c r="J49" s="11">
        <f>J52+J53</f>
        <v>0</v>
      </c>
      <c r="K49" s="11">
        <f t="shared" ref="K49:S49" si="16">K52+K53</f>
        <v>0</v>
      </c>
      <c r="L49" s="11">
        <f t="shared" si="16"/>
        <v>128658.82</v>
      </c>
      <c r="M49" s="11">
        <f t="shared" si="16"/>
        <v>109401.82</v>
      </c>
      <c r="N49" s="11">
        <f t="shared" si="16"/>
        <v>128658.82</v>
      </c>
      <c r="O49" s="32">
        <f t="shared" si="16"/>
        <v>126016.82</v>
      </c>
      <c r="P49" s="11">
        <f t="shared" si="16"/>
        <v>129339.82</v>
      </c>
      <c r="Q49" s="11">
        <f t="shared" si="16"/>
        <v>129339.82</v>
      </c>
      <c r="R49" s="11">
        <f t="shared" si="16"/>
        <v>145700</v>
      </c>
      <c r="S49" s="11">
        <f t="shared" si="16"/>
        <v>145700</v>
      </c>
      <c r="T49" s="41"/>
    </row>
    <row r="50" spans="1:20" ht="30" x14ac:dyDescent="0.25">
      <c r="A50" s="44"/>
      <c r="B50" s="44"/>
      <c r="C50" s="8" t="s">
        <v>20</v>
      </c>
      <c r="D50" s="8"/>
      <c r="E50" s="8"/>
      <c r="F50" s="8"/>
      <c r="G50" s="8"/>
      <c r="H50" s="8"/>
      <c r="I50" s="8"/>
      <c r="J50" s="10"/>
      <c r="K50" s="10"/>
      <c r="L50" s="10"/>
      <c r="M50" s="10"/>
      <c r="N50" s="10"/>
      <c r="O50" s="33"/>
      <c r="P50" s="10"/>
      <c r="Q50" s="10"/>
      <c r="R50" s="10"/>
      <c r="S50" s="10"/>
      <c r="T50" s="44"/>
    </row>
    <row r="51" spans="1:20" ht="26.25" customHeight="1" x14ac:dyDescent="0.25">
      <c r="A51" s="42"/>
      <c r="B51" s="42"/>
      <c r="C51" s="41" t="s">
        <v>25</v>
      </c>
      <c r="D51" s="45">
        <v>732</v>
      </c>
      <c r="E51" s="45">
        <v>1003</v>
      </c>
      <c r="F51" s="47" t="s">
        <v>169</v>
      </c>
      <c r="G51" s="9" t="s">
        <v>125</v>
      </c>
      <c r="H51" s="8"/>
      <c r="I51" s="8"/>
      <c r="J51" s="10"/>
      <c r="K51" s="10"/>
      <c r="L51" s="10"/>
      <c r="M51" s="10"/>
      <c r="N51" s="10"/>
      <c r="O51" s="33"/>
      <c r="P51" s="10"/>
      <c r="Q51" s="10"/>
      <c r="R51" s="10"/>
      <c r="S51" s="10"/>
      <c r="T51" s="42"/>
    </row>
    <row r="52" spans="1:20" ht="36" customHeight="1" x14ac:dyDescent="0.25">
      <c r="A52" s="42"/>
      <c r="B52" s="42"/>
      <c r="C52" s="44"/>
      <c r="D52" s="48"/>
      <c r="E52" s="49"/>
      <c r="F52" s="48"/>
      <c r="G52" s="7">
        <v>313</v>
      </c>
      <c r="H52" s="8"/>
      <c r="I52" s="8"/>
      <c r="J52" s="11">
        <v>0</v>
      </c>
      <c r="K52" s="11">
        <v>0</v>
      </c>
      <c r="L52" s="11">
        <v>128600</v>
      </c>
      <c r="M52" s="11">
        <v>109343</v>
      </c>
      <c r="N52" s="11">
        <v>128600</v>
      </c>
      <c r="O52" s="32">
        <v>125958</v>
      </c>
      <c r="P52" s="11">
        <v>129281</v>
      </c>
      <c r="Q52" s="11">
        <v>129281</v>
      </c>
      <c r="R52" s="11">
        <v>135700</v>
      </c>
      <c r="S52" s="11">
        <v>135700</v>
      </c>
      <c r="T52" s="42"/>
    </row>
    <row r="53" spans="1:20" ht="45.75" customHeight="1" x14ac:dyDescent="0.25">
      <c r="A53" s="43"/>
      <c r="B53" s="43"/>
      <c r="C53" s="62"/>
      <c r="D53" s="60"/>
      <c r="E53" s="61"/>
      <c r="F53" s="60"/>
      <c r="G53" s="7">
        <v>244</v>
      </c>
      <c r="H53" s="8"/>
      <c r="I53" s="8"/>
      <c r="J53" s="11">
        <v>0</v>
      </c>
      <c r="K53" s="11">
        <v>0</v>
      </c>
      <c r="L53" s="11">
        <v>58.82</v>
      </c>
      <c r="M53" s="11">
        <v>58.82</v>
      </c>
      <c r="N53" s="11">
        <v>58.82</v>
      </c>
      <c r="O53" s="32">
        <v>58.82</v>
      </c>
      <c r="P53" s="11">
        <v>58.82</v>
      </c>
      <c r="Q53" s="11">
        <v>58.82</v>
      </c>
      <c r="R53" s="11">
        <v>10000</v>
      </c>
      <c r="S53" s="11">
        <v>10000</v>
      </c>
      <c r="T53" s="43"/>
    </row>
    <row r="54" spans="1:20" ht="80.25" customHeight="1" x14ac:dyDescent="0.25">
      <c r="A54" s="41" t="s">
        <v>170</v>
      </c>
      <c r="B54" s="41" t="s">
        <v>261</v>
      </c>
      <c r="C54" s="8" t="s">
        <v>21</v>
      </c>
      <c r="D54" s="7" t="s">
        <v>29</v>
      </c>
      <c r="E54" s="7" t="s">
        <v>29</v>
      </c>
      <c r="F54" s="6" t="s">
        <v>303</v>
      </c>
      <c r="G54" s="7" t="s">
        <v>29</v>
      </c>
      <c r="H54" s="8"/>
      <c r="I54" s="8"/>
      <c r="J54" s="11">
        <f>J57+J58</f>
        <v>407000</v>
      </c>
      <c r="K54" s="11">
        <f t="shared" ref="K54:S54" si="17">K57+K58</f>
        <v>406500</v>
      </c>
      <c r="L54" s="11">
        <f t="shared" si="17"/>
        <v>798500</v>
      </c>
      <c r="M54" s="11">
        <f t="shared" si="17"/>
        <v>798500</v>
      </c>
      <c r="N54" s="11">
        <f t="shared" si="17"/>
        <v>1190000</v>
      </c>
      <c r="O54" s="32">
        <f t="shared" si="17"/>
        <v>1190000</v>
      </c>
      <c r="P54" s="11">
        <f t="shared" si="17"/>
        <v>1605826.5</v>
      </c>
      <c r="Q54" s="11">
        <f t="shared" si="17"/>
        <v>1602502.5</v>
      </c>
      <c r="R54" s="11">
        <f t="shared" si="17"/>
        <v>1640900</v>
      </c>
      <c r="S54" s="11">
        <f t="shared" si="17"/>
        <v>1640900</v>
      </c>
      <c r="T54" s="54" t="s">
        <v>299</v>
      </c>
    </row>
    <row r="55" spans="1:20" ht="30" x14ac:dyDescent="0.25">
      <c r="A55" s="44"/>
      <c r="B55" s="44"/>
      <c r="C55" s="8" t="s">
        <v>20</v>
      </c>
      <c r="D55" s="8"/>
      <c r="E55" s="8"/>
      <c r="F55" s="8"/>
      <c r="G55" s="8"/>
      <c r="H55" s="8"/>
      <c r="I55" s="8"/>
      <c r="J55" s="10"/>
      <c r="K55" s="10"/>
      <c r="L55" s="10"/>
      <c r="M55" s="10"/>
      <c r="N55" s="10"/>
      <c r="O55" s="33"/>
      <c r="P55" s="10"/>
      <c r="Q55" s="10"/>
      <c r="R55" s="10"/>
      <c r="S55" s="10"/>
      <c r="T55" s="55"/>
    </row>
    <row r="56" spans="1:20" ht="26.25" customHeight="1" x14ac:dyDescent="0.25">
      <c r="A56" s="42"/>
      <c r="B56" s="42"/>
      <c r="C56" s="41" t="s">
        <v>25</v>
      </c>
      <c r="D56" s="45">
        <v>732</v>
      </c>
      <c r="E56" s="45">
        <v>1003</v>
      </c>
      <c r="F56" s="47" t="s">
        <v>171</v>
      </c>
      <c r="G56" s="9" t="s">
        <v>125</v>
      </c>
      <c r="H56" s="8"/>
      <c r="I56" s="8"/>
      <c r="J56" s="10"/>
      <c r="K56" s="10"/>
      <c r="L56" s="10"/>
      <c r="M56" s="10"/>
      <c r="N56" s="10"/>
      <c r="O56" s="33"/>
      <c r="P56" s="10"/>
      <c r="Q56" s="10"/>
      <c r="R56" s="10"/>
      <c r="S56" s="10"/>
      <c r="T56" s="56"/>
    </row>
    <row r="57" spans="1:20" ht="36" customHeight="1" x14ac:dyDescent="0.25">
      <c r="A57" s="42"/>
      <c r="B57" s="42"/>
      <c r="C57" s="44"/>
      <c r="D57" s="48"/>
      <c r="E57" s="49"/>
      <c r="F57" s="48"/>
      <c r="G57" s="7">
        <v>313</v>
      </c>
      <c r="H57" s="8"/>
      <c r="I57" s="8"/>
      <c r="J57" s="11">
        <v>405500</v>
      </c>
      <c r="K57" s="11">
        <v>405500</v>
      </c>
      <c r="L57" s="11">
        <v>795500</v>
      </c>
      <c r="M57" s="11">
        <v>795500</v>
      </c>
      <c r="N57" s="11">
        <v>1185500</v>
      </c>
      <c r="O57" s="32">
        <v>1185500</v>
      </c>
      <c r="P57" s="11">
        <v>1600426.5</v>
      </c>
      <c r="Q57" s="11">
        <v>1597102.5</v>
      </c>
      <c r="R57" s="11">
        <v>1620900</v>
      </c>
      <c r="S57" s="11">
        <v>1620900</v>
      </c>
      <c r="T57" s="56"/>
    </row>
    <row r="58" spans="1:20" ht="48" customHeight="1" x14ac:dyDescent="0.25">
      <c r="A58" s="43"/>
      <c r="B58" s="43"/>
      <c r="C58" s="62"/>
      <c r="D58" s="60"/>
      <c r="E58" s="61"/>
      <c r="F58" s="60"/>
      <c r="G58" s="7">
        <v>244</v>
      </c>
      <c r="H58" s="8"/>
      <c r="I58" s="8"/>
      <c r="J58" s="11">
        <v>1500</v>
      </c>
      <c r="K58" s="11">
        <v>1000</v>
      </c>
      <c r="L58" s="11">
        <v>3000</v>
      </c>
      <c r="M58" s="11">
        <v>3000</v>
      </c>
      <c r="N58" s="11">
        <v>4500</v>
      </c>
      <c r="O58" s="32">
        <v>4500</v>
      </c>
      <c r="P58" s="11">
        <v>5400</v>
      </c>
      <c r="Q58" s="11">
        <v>5400</v>
      </c>
      <c r="R58" s="11">
        <v>20000</v>
      </c>
      <c r="S58" s="11">
        <v>20000</v>
      </c>
      <c r="T58" s="57"/>
    </row>
    <row r="59" spans="1:20" ht="47.25" customHeight="1" x14ac:dyDescent="0.25">
      <c r="A59" s="41" t="s">
        <v>172</v>
      </c>
      <c r="B59" s="41" t="s">
        <v>173</v>
      </c>
      <c r="C59" s="8" t="s">
        <v>21</v>
      </c>
      <c r="D59" s="7" t="s">
        <v>29</v>
      </c>
      <c r="E59" s="7" t="s">
        <v>29</v>
      </c>
      <c r="F59" s="6" t="s">
        <v>303</v>
      </c>
      <c r="G59" s="7" t="s">
        <v>29</v>
      </c>
      <c r="H59" s="8"/>
      <c r="I59" s="8"/>
      <c r="J59" s="11">
        <f>J62</f>
        <v>2809300</v>
      </c>
      <c r="K59" s="11">
        <f t="shared" ref="K59:S59" si="18">K62</f>
        <v>2809300</v>
      </c>
      <c r="L59" s="11">
        <f t="shared" si="18"/>
        <v>2974217.26</v>
      </c>
      <c r="M59" s="11">
        <f>M62</f>
        <v>2974217.26</v>
      </c>
      <c r="N59" s="11">
        <f t="shared" si="18"/>
        <v>2981286.19</v>
      </c>
      <c r="O59" s="32">
        <f t="shared" si="18"/>
        <v>2981286.19</v>
      </c>
      <c r="P59" s="11">
        <f t="shared" si="18"/>
        <v>2990861.37</v>
      </c>
      <c r="Q59" s="11">
        <f t="shared" si="18"/>
        <v>2990861.37</v>
      </c>
      <c r="R59" s="11">
        <f t="shared" si="18"/>
        <v>2952500</v>
      </c>
      <c r="S59" s="11">
        <f t="shared" si="18"/>
        <v>3103300</v>
      </c>
      <c r="T59" s="41"/>
    </row>
    <row r="60" spans="1:20" ht="34.5" customHeight="1" x14ac:dyDescent="0.25">
      <c r="A60" s="44"/>
      <c r="B60" s="44"/>
      <c r="C60" s="8" t="s">
        <v>20</v>
      </c>
      <c r="D60" s="8"/>
      <c r="E60" s="8"/>
      <c r="F60" s="8"/>
      <c r="G60" s="8"/>
      <c r="H60" s="8"/>
      <c r="I60" s="8"/>
      <c r="J60" s="10"/>
      <c r="K60" s="10"/>
      <c r="L60" s="10"/>
      <c r="M60" s="10"/>
      <c r="N60" s="10"/>
      <c r="O60" s="33"/>
      <c r="P60" s="10"/>
      <c r="Q60" s="10"/>
      <c r="R60" s="10"/>
      <c r="S60" s="10"/>
      <c r="T60" s="44"/>
    </row>
    <row r="61" spans="1:20" ht="30.75" customHeight="1" x14ac:dyDescent="0.25">
      <c r="A61" s="42"/>
      <c r="B61" s="42"/>
      <c r="C61" s="41" t="s">
        <v>25</v>
      </c>
      <c r="D61" s="45">
        <v>732</v>
      </c>
      <c r="E61" s="45">
        <v>1003</v>
      </c>
      <c r="F61" s="47" t="s">
        <v>174</v>
      </c>
      <c r="G61" s="9" t="s">
        <v>125</v>
      </c>
      <c r="H61" s="8"/>
      <c r="I61" s="8"/>
      <c r="J61" s="10"/>
      <c r="K61" s="10"/>
      <c r="L61" s="10"/>
      <c r="M61" s="10"/>
      <c r="N61" s="10"/>
      <c r="O61" s="33"/>
      <c r="P61" s="10"/>
      <c r="Q61" s="10"/>
      <c r="R61" s="10"/>
      <c r="S61" s="10"/>
      <c r="T61" s="42"/>
    </row>
    <row r="62" spans="1:20" ht="30" customHeight="1" x14ac:dyDescent="0.25">
      <c r="A62" s="43"/>
      <c r="B62" s="43"/>
      <c r="C62" s="62"/>
      <c r="D62" s="60"/>
      <c r="E62" s="61"/>
      <c r="F62" s="60"/>
      <c r="G62" s="10">
        <v>313</v>
      </c>
      <c r="H62" s="8"/>
      <c r="I62" s="8"/>
      <c r="J62" s="11">
        <v>2809300</v>
      </c>
      <c r="K62" s="11">
        <v>2809300</v>
      </c>
      <c r="L62" s="11">
        <v>2974217.26</v>
      </c>
      <c r="M62" s="11">
        <v>2974217.26</v>
      </c>
      <c r="N62" s="11">
        <v>2981286.19</v>
      </c>
      <c r="O62" s="32">
        <v>2981286.19</v>
      </c>
      <c r="P62" s="11">
        <v>2990861.37</v>
      </c>
      <c r="Q62" s="11">
        <v>2990861.37</v>
      </c>
      <c r="R62" s="11">
        <v>2952500</v>
      </c>
      <c r="S62" s="11">
        <v>3103300</v>
      </c>
      <c r="T62" s="43"/>
    </row>
    <row r="63" spans="1:20" ht="59.25" customHeight="1" x14ac:dyDescent="0.25">
      <c r="A63" s="41" t="s">
        <v>175</v>
      </c>
      <c r="B63" s="41" t="s">
        <v>262</v>
      </c>
      <c r="C63" s="8" t="s">
        <v>21</v>
      </c>
      <c r="D63" s="7" t="s">
        <v>29</v>
      </c>
      <c r="E63" s="7" t="s">
        <v>29</v>
      </c>
      <c r="F63" s="6" t="s">
        <v>303</v>
      </c>
      <c r="G63" s="7" t="s">
        <v>29</v>
      </c>
      <c r="H63" s="8"/>
      <c r="I63" s="8"/>
      <c r="J63" s="11">
        <f>J66</f>
        <v>285000</v>
      </c>
      <c r="K63" s="11">
        <f t="shared" ref="K63:S63" si="19">K66</f>
        <v>285000</v>
      </c>
      <c r="L63" s="11">
        <f t="shared" si="19"/>
        <v>435000</v>
      </c>
      <c r="M63" s="11">
        <f t="shared" si="19"/>
        <v>435000</v>
      </c>
      <c r="N63" s="11">
        <f t="shared" si="19"/>
        <v>585000</v>
      </c>
      <c r="O63" s="32">
        <f t="shared" si="19"/>
        <v>585000</v>
      </c>
      <c r="P63" s="11">
        <f t="shared" si="19"/>
        <v>762600</v>
      </c>
      <c r="Q63" s="11">
        <f t="shared" si="19"/>
        <v>762600</v>
      </c>
      <c r="R63" s="11">
        <f t="shared" si="19"/>
        <v>695700</v>
      </c>
      <c r="S63" s="11">
        <f t="shared" si="19"/>
        <v>695700</v>
      </c>
      <c r="T63" s="41"/>
    </row>
    <row r="64" spans="1:20" ht="33.75" customHeight="1" x14ac:dyDescent="0.25">
      <c r="A64" s="44"/>
      <c r="B64" s="44"/>
      <c r="C64" s="8" t="s">
        <v>20</v>
      </c>
      <c r="D64" s="8"/>
      <c r="E64" s="8"/>
      <c r="F64" s="8"/>
      <c r="G64" s="8"/>
      <c r="H64" s="8"/>
      <c r="I64" s="8"/>
      <c r="J64" s="10"/>
      <c r="K64" s="10"/>
      <c r="L64" s="10"/>
      <c r="M64" s="10"/>
      <c r="N64" s="10"/>
      <c r="O64" s="33"/>
      <c r="P64" s="10"/>
      <c r="Q64" s="10"/>
      <c r="R64" s="10"/>
      <c r="S64" s="10"/>
      <c r="T64" s="44"/>
    </row>
    <row r="65" spans="1:20" ht="39.75" customHeight="1" x14ac:dyDescent="0.25">
      <c r="A65" s="42"/>
      <c r="B65" s="42"/>
      <c r="C65" s="41" t="s">
        <v>25</v>
      </c>
      <c r="D65" s="45">
        <v>732</v>
      </c>
      <c r="E65" s="45">
        <v>1003</v>
      </c>
      <c r="F65" s="47" t="s">
        <v>176</v>
      </c>
      <c r="G65" s="9" t="s">
        <v>125</v>
      </c>
      <c r="H65" s="8"/>
      <c r="I65" s="8"/>
      <c r="J65" s="10"/>
      <c r="K65" s="10"/>
      <c r="L65" s="10"/>
      <c r="M65" s="10"/>
      <c r="N65" s="10"/>
      <c r="O65" s="33"/>
      <c r="P65" s="10"/>
      <c r="Q65" s="10"/>
      <c r="R65" s="10"/>
      <c r="S65" s="10"/>
      <c r="T65" s="42"/>
    </row>
    <row r="66" spans="1:20" ht="70.5" customHeight="1" x14ac:dyDescent="0.25">
      <c r="A66" s="43"/>
      <c r="B66" s="43"/>
      <c r="C66" s="44"/>
      <c r="D66" s="48"/>
      <c r="E66" s="49"/>
      <c r="F66" s="48"/>
      <c r="G66" s="10">
        <v>313</v>
      </c>
      <c r="H66" s="8"/>
      <c r="I66" s="8"/>
      <c r="J66" s="13">
        <v>285000</v>
      </c>
      <c r="K66" s="13">
        <v>285000</v>
      </c>
      <c r="L66" s="13">
        <v>435000</v>
      </c>
      <c r="M66" s="13">
        <v>435000</v>
      </c>
      <c r="N66" s="13">
        <v>585000</v>
      </c>
      <c r="O66" s="31">
        <v>585000</v>
      </c>
      <c r="P66" s="13">
        <v>762600</v>
      </c>
      <c r="Q66" s="13">
        <v>762600</v>
      </c>
      <c r="R66" s="13">
        <v>695700</v>
      </c>
      <c r="S66" s="13">
        <v>695700</v>
      </c>
      <c r="T66" s="43"/>
    </row>
    <row r="67" spans="1:20" ht="51" customHeight="1" x14ac:dyDescent="0.25">
      <c r="A67" s="41" t="s">
        <v>177</v>
      </c>
      <c r="B67" s="41" t="s">
        <v>179</v>
      </c>
      <c r="C67" s="8" t="s">
        <v>21</v>
      </c>
      <c r="D67" s="7" t="s">
        <v>29</v>
      </c>
      <c r="E67" s="7" t="s">
        <v>29</v>
      </c>
      <c r="F67" s="6" t="s">
        <v>303</v>
      </c>
      <c r="G67" s="7" t="s">
        <v>29</v>
      </c>
      <c r="H67" s="8"/>
      <c r="I67" s="8"/>
      <c r="J67" s="11">
        <f>J70+J71</f>
        <v>175500</v>
      </c>
      <c r="K67" s="11">
        <f t="shared" ref="K67:S67" si="20">K70+K71</f>
        <v>175486.28</v>
      </c>
      <c r="L67" s="11">
        <f t="shared" si="20"/>
        <v>356000</v>
      </c>
      <c r="M67" s="11">
        <f t="shared" si="20"/>
        <v>355907.88</v>
      </c>
      <c r="N67" s="11">
        <f t="shared" si="20"/>
        <v>566600</v>
      </c>
      <c r="O67" s="32">
        <f t="shared" si="20"/>
        <v>541061.37</v>
      </c>
      <c r="P67" s="11">
        <f t="shared" si="20"/>
        <v>751200</v>
      </c>
      <c r="Q67" s="11">
        <f t="shared" si="20"/>
        <v>727395.76</v>
      </c>
      <c r="R67" s="11">
        <f t="shared" si="20"/>
        <v>1054900</v>
      </c>
      <c r="S67" s="11">
        <f t="shared" si="20"/>
        <v>1054900</v>
      </c>
      <c r="T67" s="54" t="s">
        <v>286</v>
      </c>
    </row>
    <row r="68" spans="1:20" ht="30" x14ac:dyDescent="0.25">
      <c r="A68" s="44"/>
      <c r="B68" s="44"/>
      <c r="C68" s="8" t="s">
        <v>20</v>
      </c>
      <c r="D68" s="8"/>
      <c r="E68" s="8"/>
      <c r="F68" s="8"/>
      <c r="G68" s="8"/>
      <c r="H68" s="8"/>
      <c r="I68" s="8"/>
      <c r="J68" s="10"/>
      <c r="K68" s="10"/>
      <c r="L68" s="10"/>
      <c r="M68" s="10"/>
      <c r="N68" s="10"/>
      <c r="O68" s="33"/>
      <c r="P68" s="10"/>
      <c r="Q68" s="10"/>
      <c r="R68" s="10"/>
      <c r="S68" s="10"/>
      <c r="T68" s="55"/>
    </row>
    <row r="69" spans="1:20" ht="26.25" customHeight="1" x14ac:dyDescent="0.25">
      <c r="A69" s="42"/>
      <c r="B69" s="42"/>
      <c r="C69" s="41" t="s">
        <v>25</v>
      </c>
      <c r="D69" s="45">
        <v>732</v>
      </c>
      <c r="E69" s="45">
        <v>1003</v>
      </c>
      <c r="F69" s="47" t="s">
        <v>178</v>
      </c>
      <c r="G69" s="9" t="s">
        <v>125</v>
      </c>
      <c r="H69" s="8"/>
      <c r="I69" s="8"/>
      <c r="J69" s="10"/>
      <c r="K69" s="10"/>
      <c r="L69" s="10"/>
      <c r="M69" s="10"/>
      <c r="N69" s="10"/>
      <c r="O69" s="33"/>
      <c r="P69" s="10"/>
      <c r="Q69" s="10"/>
      <c r="R69" s="10"/>
      <c r="S69" s="10"/>
      <c r="T69" s="56"/>
    </row>
    <row r="70" spans="1:20" ht="36" customHeight="1" x14ac:dyDescent="0.25">
      <c r="A70" s="42"/>
      <c r="B70" s="42"/>
      <c r="C70" s="44"/>
      <c r="D70" s="48"/>
      <c r="E70" s="49"/>
      <c r="F70" s="48"/>
      <c r="G70" s="7">
        <v>313</v>
      </c>
      <c r="H70" s="8"/>
      <c r="I70" s="8"/>
      <c r="J70" s="11">
        <v>175500</v>
      </c>
      <c r="K70" s="11">
        <v>175486.28</v>
      </c>
      <c r="L70" s="11">
        <v>356000</v>
      </c>
      <c r="M70" s="11">
        <v>355907.88</v>
      </c>
      <c r="N70" s="11">
        <v>565600</v>
      </c>
      <c r="O70" s="32">
        <v>541061.37</v>
      </c>
      <c r="P70" s="11">
        <v>750200</v>
      </c>
      <c r="Q70" s="11">
        <v>727347.45</v>
      </c>
      <c r="R70" s="11">
        <v>1044900</v>
      </c>
      <c r="S70" s="11">
        <v>1044900</v>
      </c>
      <c r="T70" s="56"/>
    </row>
    <row r="71" spans="1:20" ht="48" customHeight="1" x14ac:dyDescent="0.25">
      <c r="A71" s="43"/>
      <c r="B71" s="43"/>
      <c r="C71" s="62"/>
      <c r="D71" s="60"/>
      <c r="E71" s="61"/>
      <c r="F71" s="60"/>
      <c r="G71" s="7">
        <v>244</v>
      </c>
      <c r="H71" s="8"/>
      <c r="I71" s="8"/>
      <c r="J71" s="11">
        <v>0</v>
      </c>
      <c r="K71" s="11">
        <v>0</v>
      </c>
      <c r="L71" s="11">
        <v>0</v>
      </c>
      <c r="M71" s="11">
        <v>0</v>
      </c>
      <c r="N71" s="11">
        <v>1000</v>
      </c>
      <c r="O71" s="32">
        <v>0</v>
      </c>
      <c r="P71" s="11">
        <v>1000</v>
      </c>
      <c r="Q71" s="11">
        <v>48.31</v>
      </c>
      <c r="R71" s="11">
        <v>10000</v>
      </c>
      <c r="S71" s="11">
        <v>10000</v>
      </c>
      <c r="T71" s="57"/>
    </row>
    <row r="72" spans="1:20" ht="46.5" customHeight="1" x14ac:dyDescent="0.25">
      <c r="A72" s="41" t="s">
        <v>180</v>
      </c>
      <c r="B72" s="41" t="s">
        <v>181</v>
      </c>
      <c r="C72" s="8" t="s">
        <v>21</v>
      </c>
      <c r="D72" s="7" t="s">
        <v>29</v>
      </c>
      <c r="E72" s="7" t="s">
        <v>29</v>
      </c>
      <c r="F72" s="6" t="s">
        <v>303</v>
      </c>
      <c r="G72" s="7" t="s">
        <v>29</v>
      </c>
      <c r="H72" s="8"/>
      <c r="I72" s="8"/>
      <c r="J72" s="11">
        <f>J75</f>
        <v>314000</v>
      </c>
      <c r="K72" s="11">
        <f t="shared" ref="K72:Q72" si="21">K75</f>
        <v>312000</v>
      </c>
      <c r="L72" s="11">
        <f t="shared" si="21"/>
        <v>635000</v>
      </c>
      <c r="M72" s="11">
        <f t="shared" si="21"/>
        <v>630000</v>
      </c>
      <c r="N72" s="11">
        <f t="shared" si="21"/>
        <v>956000</v>
      </c>
      <c r="O72" s="32">
        <f t="shared" si="21"/>
        <v>884000</v>
      </c>
      <c r="P72" s="11">
        <f t="shared" si="21"/>
        <v>1290100</v>
      </c>
      <c r="Q72" s="11">
        <f t="shared" si="21"/>
        <v>1290100</v>
      </c>
      <c r="R72" s="11">
        <f>R75</f>
        <v>1290100</v>
      </c>
      <c r="S72" s="11">
        <f>S75</f>
        <v>1290100</v>
      </c>
      <c r="T72" s="41"/>
    </row>
    <row r="73" spans="1:20" ht="30" x14ac:dyDescent="0.25">
      <c r="A73" s="44"/>
      <c r="B73" s="44"/>
      <c r="C73" s="8" t="s">
        <v>20</v>
      </c>
      <c r="D73" s="8"/>
      <c r="E73" s="8"/>
      <c r="F73" s="8"/>
      <c r="G73" s="8"/>
      <c r="H73" s="8"/>
      <c r="I73" s="8"/>
      <c r="J73" s="10"/>
      <c r="K73" s="10"/>
      <c r="L73" s="10"/>
      <c r="M73" s="10"/>
      <c r="N73" s="10"/>
      <c r="O73" s="33"/>
      <c r="P73" s="10"/>
      <c r="Q73" s="10"/>
      <c r="R73" s="10"/>
      <c r="S73" s="10"/>
      <c r="T73" s="44"/>
    </row>
    <row r="74" spans="1:20" ht="31.5" customHeight="1" x14ac:dyDescent="0.25">
      <c r="A74" s="42"/>
      <c r="B74" s="42"/>
      <c r="C74" s="41" t="s">
        <v>25</v>
      </c>
      <c r="D74" s="45">
        <v>732</v>
      </c>
      <c r="E74" s="45">
        <v>1003</v>
      </c>
      <c r="F74" s="47" t="s">
        <v>182</v>
      </c>
      <c r="G74" s="9" t="s">
        <v>125</v>
      </c>
      <c r="H74" s="8"/>
      <c r="I74" s="8"/>
      <c r="J74" s="10"/>
      <c r="K74" s="10"/>
      <c r="L74" s="10"/>
      <c r="M74" s="10"/>
      <c r="N74" s="10"/>
      <c r="O74" s="33"/>
      <c r="P74" s="10"/>
      <c r="Q74" s="10"/>
      <c r="R74" s="10"/>
      <c r="S74" s="10"/>
      <c r="T74" s="42"/>
    </row>
    <row r="75" spans="1:20" ht="30.75" customHeight="1" x14ac:dyDescent="0.25">
      <c r="A75" s="43"/>
      <c r="B75" s="43"/>
      <c r="C75" s="44"/>
      <c r="D75" s="48"/>
      <c r="E75" s="49"/>
      <c r="F75" s="48"/>
      <c r="G75" s="10">
        <v>321</v>
      </c>
      <c r="H75" s="8"/>
      <c r="I75" s="8"/>
      <c r="J75" s="11">
        <v>314000</v>
      </c>
      <c r="K75" s="11">
        <v>312000</v>
      </c>
      <c r="L75" s="11">
        <v>635000</v>
      </c>
      <c r="M75" s="11">
        <v>630000</v>
      </c>
      <c r="N75" s="11">
        <v>956000</v>
      </c>
      <c r="O75" s="32">
        <v>884000</v>
      </c>
      <c r="P75" s="11">
        <v>1290100</v>
      </c>
      <c r="Q75" s="11">
        <v>1290100</v>
      </c>
      <c r="R75" s="11">
        <v>1290100</v>
      </c>
      <c r="S75" s="11">
        <v>1290100</v>
      </c>
      <c r="T75" s="43"/>
    </row>
    <row r="76" spans="1:20" ht="46.5" customHeight="1" x14ac:dyDescent="0.25">
      <c r="A76" s="41" t="s">
        <v>183</v>
      </c>
      <c r="B76" s="41" t="s">
        <v>185</v>
      </c>
      <c r="C76" s="8" t="s">
        <v>21</v>
      </c>
      <c r="D76" s="7" t="s">
        <v>29</v>
      </c>
      <c r="E76" s="7" t="s">
        <v>29</v>
      </c>
      <c r="F76" s="6" t="s">
        <v>303</v>
      </c>
      <c r="G76" s="7" t="s">
        <v>29</v>
      </c>
      <c r="H76" s="8"/>
      <c r="I76" s="8"/>
      <c r="J76" s="11">
        <f>J79</f>
        <v>5000</v>
      </c>
      <c r="K76" s="11">
        <f t="shared" ref="K76:Q76" si="22">K79</f>
        <v>0</v>
      </c>
      <c r="L76" s="11">
        <f t="shared" si="22"/>
        <v>10000</v>
      </c>
      <c r="M76" s="11">
        <f t="shared" si="22"/>
        <v>0</v>
      </c>
      <c r="N76" s="11">
        <f t="shared" si="22"/>
        <v>15000</v>
      </c>
      <c r="O76" s="32">
        <f t="shared" si="22"/>
        <v>1274.1300000000001</v>
      </c>
      <c r="P76" s="11">
        <f t="shared" si="22"/>
        <v>20000</v>
      </c>
      <c r="Q76" s="11">
        <f t="shared" si="22"/>
        <v>2684.68</v>
      </c>
      <c r="R76" s="11">
        <f>R79</f>
        <v>20000</v>
      </c>
      <c r="S76" s="11">
        <f>S79</f>
        <v>20000</v>
      </c>
      <c r="T76" s="41" t="s">
        <v>287</v>
      </c>
    </row>
    <row r="77" spans="1:20" ht="30" x14ac:dyDescent="0.25">
      <c r="A77" s="44"/>
      <c r="B77" s="44"/>
      <c r="C77" s="8" t="s">
        <v>20</v>
      </c>
      <c r="D77" s="8"/>
      <c r="E77" s="8"/>
      <c r="F77" s="8"/>
      <c r="G77" s="8"/>
      <c r="H77" s="8"/>
      <c r="I77" s="8"/>
      <c r="J77" s="10"/>
      <c r="K77" s="10"/>
      <c r="L77" s="10"/>
      <c r="M77" s="10"/>
      <c r="N77" s="10"/>
      <c r="O77" s="33"/>
      <c r="P77" s="10"/>
      <c r="Q77" s="10"/>
      <c r="R77" s="10"/>
      <c r="S77" s="10"/>
      <c r="T77" s="44"/>
    </row>
    <row r="78" spans="1:20" ht="31.5" customHeight="1" x14ac:dyDescent="0.25">
      <c r="A78" s="42"/>
      <c r="B78" s="42"/>
      <c r="C78" s="41" t="s">
        <v>25</v>
      </c>
      <c r="D78" s="45">
        <v>732</v>
      </c>
      <c r="E78" s="45">
        <v>1003</v>
      </c>
      <c r="F78" s="47" t="s">
        <v>184</v>
      </c>
      <c r="G78" s="9" t="s">
        <v>125</v>
      </c>
      <c r="H78" s="8"/>
      <c r="I78" s="8"/>
      <c r="J78" s="10"/>
      <c r="K78" s="10"/>
      <c r="L78" s="10"/>
      <c r="M78" s="10"/>
      <c r="N78" s="10"/>
      <c r="O78" s="33"/>
      <c r="P78" s="10"/>
      <c r="Q78" s="10"/>
      <c r="R78" s="10"/>
      <c r="S78" s="10"/>
      <c r="T78" s="42"/>
    </row>
    <row r="79" spans="1:20" ht="65.25" customHeight="1" x14ac:dyDescent="0.25">
      <c r="A79" s="43"/>
      <c r="B79" s="43"/>
      <c r="C79" s="62"/>
      <c r="D79" s="60"/>
      <c r="E79" s="61"/>
      <c r="F79" s="60"/>
      <c r="G79" s="10">
        <v>313</v>
      </c>
      <c r="H79" s="8"/>
      <c r="I79" s="8"/>
      <c r="J79" s="11">
        <v>5000</v>
      </c>
      <c r="K79" s="11">
        <v>0</v>
      </c>
      <c r="L79" s="11">
        <v>10000</v>
      </c>
      <c r="M79" s="11">
        <v>0</v>
      </c>
      <c r="N79" s="11">
        <v>15000</v>
      </c>
      <c r="O79" s="32">
        <v>1274.1300000000001</v>
      </c>
      <c r="P79" s="11">
        <v>20000</v>
      </c>
      <c r="Q79" s="11">
        <v>2684.68</v>
      </c>
      <c r="R79" s="11">
        <v>20000</v>
      </c>
      <c r="S79" s="11">
        <v>20000</v>
      </c>
      <c r="T79" s="43"/>
    </row>
    <row r="80" spans="1:20" ht="67.5" customHeight="1" x14ac:dyDescent="0.25">
      <c r="A80" s="41" t="s">
        <v>186</v>
      </c>
      <c r="B80" s="41" t="s">
        <v>245</v>
      </c>
      <c r="C80" s="8" t="s">
        <v>21</v>
      </c>
      <c r="D80" s="7" t="s">
        <v>29</v>
      </c>
      <c r="E80" s="7" t="s">
        <v>29</v>
      </c>
      <c r="F80" s="6" t="s">
        <v>303</v>
      </c>
      <c r="G80" s="7" t="s">
        <v>29</v>
      </c>
      <c r="H80" s="8"/>
      <c r="I80" s="8"/>
      <c r="J80" s="11">
        <f>J83</f>
        <v>90000</v>
      </c>
      <c r="K80" s="11">
        <f t="shared" ref="K80:Q80" si="23">K83</f>
        <v>90000</v>
      </c>
      <c r="L80" s="11">
        <f t="shared" si="23"/>
        <v>215000</v>
      </c>
      <c r="M80" s="11">
        <f t="shared" si="23"/>
        <v>195000</v>
      </c>
      <c r="N80" s="11">
        <f t="shared" si="23"/>
        <v>305000</v>
      </c>
      <c r="O80" s="32">
        <f t="shared" si="23"/>
        <v>285000</v>
      </c>
      <c r="P80" s="11">
        <f t="shared" si="23"/>
        <v>382400</v>
      </c>
      <c r="Q80" s="11">
        <f t="shared" si="23"/>
        <v>382400</v>
      </c>
      <c r="R80" s="11">
        <f>R83</f>
        <v>450400</v>
      </c>
      <c r="S80" s="11">
        <f>S83</f>
        <v>518400</v>
      </c>
      <c r="T80" s="41"/>
    </row>
    <row r="81" spans="1:20" ht="51" customHeight="1" x14ac:dyDescent="0.25">
      <c r="A81" s="44"/>
      <c r="B81" s="44"/>
      <c r="C81" s="8" t="s">
        <v>20</v>
      </c>
      <c r="D81" s="8"/>
      <c r="E81" s="8"/>
      <c r="F81" s="8"/>
      <c r="G81" s="8"/>
      <c r="H81" s="8"/>
      <c r="I81" s="8"/>
      <c r="J81" s="10"/>
      <c r="K81" s="10"/>
      <c r="L81" s="10"/>
      <c r="M81" s="10"/>
      <c r="N81" s="10"/>
      <c r="O81" s="33"/>
      <c r="P81" s="10"/>
      <c r="Q81" s="10"/>
      <c r="R81" s="10"/>
      <c r="S81" s="10"/>
      <c r="T81" s="44"/>
    </row>
    <row r="82" spans="1:20" ht="31.5" customHeight="1" x14ac:dyDescent="0.25">
      <c r="A82" s="42"/>
      <c r="B82" s="42"/>
      <c r="C82" s="41" t="s">
        <v>25</v>
      </c>
      <c r="D82" s="45">
        <v>732</v>
      </c>
      <c r="E82" s="45">
        <v>1003</v>
      </c>
      <c r="F82" s="47" t="s">
        <v>187</v>
      </c>
      <c r="G82" s="9" t="s">
        <v>125</v>
      </c>
      <c r="H82" s="8"/>
      <c r="I82" s="8"/>
      <c r="J82" s="10"/>
      <c r="K82" s="10"/>
      <c r="L82" s="10"/>
      <c r="M82" s="10"/>
      <c r="N82" s="10"/>
      <c r="O82" s="33"/>
      <c r="P82" s="10"/>
      <c r="Q82" s="10"/>
      <c r="R82" s="10"/>
      <c r="S82" s="10"/>
      <c r="T82" s="42"/>
    </row>
    <row r="83" spans="1:20" ht="409.5" customHeight="1" x14ac:dyDescent="0.25">
      <c r="A83" s="43"/>
      <c r="B83" s="43"/>
      <c r="C83" s="44"/>
      <c r="D83" s="48"/>
      <c r="E83" s="49"/>
      <c r="F83" s="48"/>
      <c r="G83" s="10">
        <v>321</v>
      </c>
      <c r="H83" s="8"/>
      <c r="I83" s="8"/>
      <c r="J83" s="13">
        <v>90000</v>
      </c>
      <c r="K83" s="13">
        <v>90000</v>
      </c>
      <c r="L83" s="13">
        <v>215000</v>
      </c>
      <c r="M83" s="13">
        <v>195000</v>
      </c>
      <c r="N83" s="13">
        <v>305000</v>
      </c>
      <c r="O83" s="31">
        <v>285000</v>
      </c>
      <c r="P83" s="13">
        <v>382400</v>
      </c>
      <c r="Q83" s="13">
        <v>382400</v>
      </c>
      <c r="R83" s="13">
        <v>450400</v>
      </c>
      <c r="S83" s="13">
        <v>518400</v>
      </c>
      <c r="T83" s="43"/>
    </row>
    <row r="84" spans="1:20" ht="45" x14ac:dyDescent="0.25">
      <c r="A84" s="41" t="s">
        <v>34</v>
      </c>
      <c r="B84" s="41" t="s">
        <v>40</v>
      </c>
      <c r="C84" s="3" t="s">
        <v>21</v>
      </c>
      <c r="D84" s="2" t="s">
        <v>29</v>
      </c>
      <c r="E84" s="2" t="s">
        <v>29</v>
      </c>
      <c r="F84" s="2" t="s">
        <v>29</v>
      </c>
      <c r="G84" s="2" t="s">
        <v>29</v>
      </c>
      <c r="H84" s="3"/>
      <c r="I84" s="3"/>
      <c r="J84" s="11">
        <f>J86</f>
        <v>131055</v>
      </c>
      <c r="K84" s="11">
        <f t="shared" ref="K84:S84" si="24">K86</f>
        <v>121301</v>
      </c>
      <c r="L84" s="11">
        <f t="shared" si="24"/>
        <v>170060</v>
      </c>
      <c r="M84" s="11">
        <f t="shared" si="24"/>
        <v>167828.5</v>
      </c>
      <c r="N84" s="11">
        <f t="shared" si="24"/>
        <v>359815</v>
      </c>
      <c r="O84" s="32">
        <f t="shared" si="24"/>
        <v>234828.1</v>
      </c>
      <c r="P84" s="11">
        <f t="shared" si="24"/>
        <v>646420</v>
      </c>
      <c r="Q84" s="11">
        <f t="shared" si="24"/>
        <v>646420</v>
      </c>
      <c r="R84" s="11">
        <f t="shared" si="24"/>
        <v>1146420</v>
      </c>
      <c r="S84" s="11">
        <f t="shared" si="24"/>
        <v>1146420</v>
      </c>
      <c r="T84" s="41"/>
    </row>
    <row r="85" spans="1:20" ht="30" x14ac:dyDescent="0.25">
      <c r="A85" s="44"/>
      <c r="B85" s="44"/>
      <c r="C85" s="3" t="s">
        <v>20</v>
      </c>
      <c r="D85" s="3"/>
      <c r="E85" s="3"/>
      <c r="F85" s="3"/>
      <c r="G85" s="3"/>
      <c r="H85" s="3"/>
      <c r="I85" s="3"/>
      <c r="J85" s="10"/>
      <c r="K85" s="10"/>
      <c r="L85" s="10"/>
      <c r="M85" s="10"/>
      <c r="N85" s="10"/>
      <c r="O85" s="33"/>
      <c r="P85" s="10"/>
      <c r="Q85" s="10"/>
      <c r="R85" s="10"/>
      <c r="S85" s="10"/>
      <c r="T85" s="44"/>
    </row>
    <row r="86" spans="1:20" ht="76.5" customHeight="1" x14ac:dyDescent="0.25">
      <c r="A86" s="42"/>
      <c r="B86" s="42"/>
      <c r="C86" s="3" t="s">
        <v>25</v>
      </c>
      <c r="D86" s="2">
        <v>732</v>
      </c>
      <c r="E86" s="2">
        <v>1003</v>
      </c>
      <c r="F86" s="6" t="s">
        <v>43</v>
      </c>
      <c r="G86" s="2">
        <v>321</v>
      </c>
      <c r="H86" s="3"/>
      <c r="I86" s="3"/>
      <c r="J86" s="11">
        <v>131055</v>
      </c>
      <c r="K86" s="11">
        <v>121301</v>
      </c>
      <c r="L86" s="11">
        <v>170060</v>
      </c>
      <c r="M86" s="11">
        <v>167828.5</v>
      </c>
      <c r="N86" s="11">
        <v>359815</v>
      </c>
      <c r="O86" s="32">
        <v>234828.1</v>
      </c>
      <c r="P86" s="11">
        <v>646420</v>
      </c>
      <c r="Q86" s="11">
        <v>646420</v>
      </c>
      <c r="R86" s="11">
        <v>1146420</v>
      </c>
      <c r="S86" s="11">
        <v>1146420</v>
      </c>
      <c r="T86" s="43"/>
    </row>
    <row r="87" spans="1:20" ht="45" x14ac:dyDescent="0.25">
      <c r="A87" s="41" t="s">
        <v>35</v>
      </c>
      <c r="B87" s="41" t="s">
        <v>41</v>
      </c>
      <c r="C87" s="3" t="s">
        <v>21</v>
      </c>
      <c r="D87" s="2" t="s">
        <v>29</v>
      </c>
      <c r="E87" s="2" t="s">
        <v>29</v>
      </c>
      <c r="F87" s="6" t="s">
        <v>303</v>
      </c>
      <c r="G87" s="2" t="s">
        <v>29</v>
      </c>
      <c r="H87" s="3"/>
      <c r="I87" s="3"/>
      <c r="J87" s="11">
        <f>J89</f>
        <v>896250</v>
      </c>
      <c r="K87" s="11">
        <f t="shared" ref="K87:S87" si="25">K89</f>
        <v>896000</v>
      </c>
      <c r="L87" s="11">
        <f t="shared" si="25"/>
        <v>1992500</v>
      </c>
      <c r="M87" s="11">
        <f t="shared" si="25"/>
        <v>1912000</v>
      </c>
      <c r="N87" s="11">
        <f t="shared" si="25"/>
        <v>2888750</v>
      </c>
      <c r="O87" s="32">
        <f t="shared" si="25"/>
        <v>2846500</v>
      </c>
      <c r="P87" s="11">
        <f t="shared" si="25"/>
        <v>3585000</v>
      </c>
      <c r="Q87" s="11">
        <f t="shared" si="25"/>
        <v>3585000</v>
      </c>
      <c r="R87" s="11">
        <f t="shared" si="25"/>
        <v>3590000</v>
      </c>
      <c r="S87" s="11">
        <f t="shared" si="25"/>
        <v>3585000</v>
      </c>
      <c r="T87" s="41"/>
    </row>
    <row r="88" spans="1:20" ht="30" x14ac:dyDescent="0.25">
      <c r="A88" s="42"/>
      <c r="B88" s="42"/>
      <c r="C88" s="3" t="s">
        <v>20</v>
      </c>
      <c r="D88" s="3"/>
      <c r="E88" s="3"/>
      <c r="F88" s="3"/>
      <c r="G88" s="3"/>
      <c r="H88" s="3"/>
      <c r="I88" s="3"/>
      <c r="J88" s="10"/>
      <c r="K88" s="10"/>
      <c r="L88" s="10"/>
      <c r="M88" s="10"/>
      <c r="N88" s="10"/>
      <c r="O88" s="33"/>
      <c r="P88" s="10"/>
      <c r="Q88" s="10"/>
      <c r="R88" s="10"/>
      <c r="S88" s="10"/>
      <c r="T88" s="44"/>
    </row>
    <row r="89" spans="1:20" ht="60.75" customHeight="1" x14ac:dyDescent="0.25">
      <c r="A89" s="43"/>
      <c r="B89" s="43"/>
      <c r="C89" s="3" t="s">
        <v>25</v>
      </c>
      <c r="D89" s="2">
        <v>732</v>
      </c>
      <c r="E89" s="2">
        <v>1003</v>
      </c>
      <c r="F89" s="6" t="s">
        <v>44</v>
      </c>
      <c r="G89" s="2">
        <v>321</v>
      </c>
      <c r="H89" s="3"/>
      <c r="I89" s="3"/>
      <c r="J89" s="11">
        <v>896250</v>
      </c>
      <c r="K89" s="11">
        <v>896000</v>
      </c>
      <c r="L89" s="11">
        <v>1992500</v>
      </c>
      <c r="M89" s="11">
        <v>1912000</v>
      </c>
      <c r="N89" s="11">
        <v>2888750</v>
      </c>
      <c r="O89" s="32">
        <v>2846500</v>
      </c>
      <c r="P89" s="11">
        <v>3585000</v>
      </c>
      <c r="Q89" s="11">
        <v>3585000</v>
      </c>
      <c r="R89" s="11">
        <v>3590000</v>
      </c>
      <c r="S89" s="11">
        <v>3585000</v>
      </c>
      <c r="T89" s="43"/>
    </row>
    <row r="90" spans="1:20" ht="45" customHeight="1" x14ac:dyDescent="0.25">
      <c r="A90" s="41" t="s">
        <v>36</v>
      </c>
      <c r="B90" s="41" t="s">
        <v>42</v>
      </c>
      <c r="C90" s="3" t="s">
        <v>21</v>
      </c>
      <c r="D90" s="2" t="s">
        <v>29</v>
      </c>
      <c r="E90" s="2" t="s">
        <v>29</v>
      </c>
      <c r="F90" s="6" t="s">
        <v>303</v>
      </c>
      <c r="G90" s="2" t="s">
        <v>29</v>
      </c>
      <c r="H90" s="3"/>
      <c r="I90" s="3"/>
      <c r="J90" s="11">
        <f>J92</f>
        <v>675000</v>
      </c>
      <c r="K90" s="11">
        <f t="shared" ref="K90:S90" si="26">K92</f>
        <v>429963</v>
      </c>
      <c r="L90" s="11">
        <f t="shared" si="26"/>
        <v>1350000</v>
      </c>
      <c r="M90" s="11">
        <f t="shared" si="26"/>
        <v>856395</v>
      </c>
      <c r="N90" s="11">
        <f t="shared" si="26"/>
        <v>2025000</v>
      </c>
      <c r="O90" s="32">
        <f t="shared" si="26"/>
        <v>1529550.2</v>
      </c>
      <c r="P90" s="11">
        <f t="shared" si="26"/>
        <v>2700000</v>
      </c>
      <c r="Q90" s="11">
        <f t="shared" si="26"/>
        <v>2105057.2400000002</v>
      </c>
      <c r="R90" s="11">
        <f t="shared" si="26"/>
        <v>2700000</v>
      </c>
      <c r="S90" s="11">
        <f t="shared" si="26"/>
        <v>2700000</v>
      </c>
      <c r="T90" s="41" t="s">
        <v>288</v>
      </c>
    </row>
    <row r="91" spans="1:20" ht="30" x14ac:dyDescent="0.25">
      <c r="A91" s="42"/>
      <c r="B91" s="42"/>
      <c r="C91" s="3" t="s">
        <v>20</v>
      </c>
      <c r="D91" s="3"/>
      <c r="E91" s="3"/>
      <c r="F91" s="3"/>
      <c r="G91" s="3"/>
      <c r="H91" s="3"/>
      <c r="I91" s="3"/>
      <c r="J91" s="10"/>
      <c r="K91" s="10"/>
      <c r="L91" s="10"/>
      <c r="M91" s="10"/>
      <c r="N91" s="10"/>
      <c r="O91" s="33"/>
      <c r="P91" s="10"/>
      <c r="Q91" s="10"/>
      <c r="R91" s="10"/>
      <c r="S91" s="10"/>
      <c r="T91" s="44"/>
    </row>
    <row r="92" spans="1:20" ht="66" customHeight="1" x14ac:dyDescent="0.25">
      <c r="A92" s="43"/>
      <c r="B92" s="43"/>
      <c r="C92" s="3" t="s">
        <v>25</v>
      </c>
      <c r="D92" s="2">
        <v>732</v>
      </c>
      <c r="E92" s="2">
        <v>1003</v>
      </c>
      <c r="F92" s="6" t="s">
        <v>45</v>
      </c>
      <c r="G92" s="2">
        <v>313</v>
      </c>
      <c r="H92" s="3"/>
      <c r="I92" s="3"/>
      <c r="J92" s="11">
        <v>675000</v>
      </c>
      <c r="K92" s="11">
        <v>429963</v>
      </c>
      <c r="L92" s="11">
        <v>1350000</v>
      </c>
      <c r="M92" s="11">
        <v>856395</v>
      </c>
      <c r="N92" s="11">
        <v>2025000</v>
      </c>
      <c r="O92" s="32">
        <v>1529550.2</v>
      </c>
      <c r="P92" s="11">
        <v>2700000</v>
      </c>
      <c r="Q92" s="11">
        <v>2105057.2400000002</v>
      </c>
      <c r="R92" s="11">
        <v>2700000</v>
      </c>
      <c r="S92" s="11">
        <v>2700000</v>
      </c>
      <c r="T92" s="43"/>
    </row>
    <row r="93" spans="1:20" ht="45" x14ac:dyDescent="0.25">
      <c r="A93" s="41" t="s">
        <v>37</v>
      </c>
      <c r="B93" s="41" t="s">
        <v>233</v>
      </c>
      <c r="C93" s="3" t="s">
        <v>21</v>
      </c>
      <c r="D93" s="2" t="s">
        <v>29</v>
      </c>
      <c r="E93" s="2" t="s">
        <v>29</v>
      </c>
      <c r="F93" s="6" t="s">
        <v>303</v>
      </c>
      <c r="G93" s="2" t="s">
        <v>29</v>
      </c>
      <c r="H93" s="3"/>
      <c r="I93" s="3"/>
      <c r="J93" s="11">
        <f>J95</f>
        <v>525000</v>
      </c>
      <c r="K93" s="11">
        <f t="shared" ref="K93:S93" si="27">K95</f>
        <v>451976.91</v>
      </c>
      <c r="L93" s="11">
        <f t="shared" si="27"/>
        <v>737500</v>
      </c>
      <c r="M93" s="11">
        <f t="shared" si="27"/>
        <v>701366.51</v>
      </c>
      <c r="N93" s="11">
        <f t="shared" si="27"/>
        <v>850000</v>
      </c>
      <c r="O93" s="32">
        <f t="shared" si="27"/>
        <v>816254.76</v>
      </c>
      <c r="P93" s="11">
        <f t="shared" si="27"/>
        <v>850000</v>
      </c>
      <c r="Q93" s="11">
        <f t="shared" si="27"/>
        <v>850000</v>
      </c>
      <c r="R93" s="11">
        <f t="shared" si="27"/>
        <v>850000</v>
      </c>
      <c r="S93" s="11">
        <f t="shared" si="27"/>
        <v>850000</v>
      </c>
      <c r="T93" s="41"/>
    </row>
    <row r="94" spans="1:20" ht="30" x14ac:dyDescent="0.25">
      <c r="A94" s="42"/>
      <c r="B94" s="42"/>
      <c r="C94" s="3" t="s">
        <v>20</v>
      </c>
      <c r="D94" s="3"/>
      <c r="E94" s="3"/>
      <c r="F94" s="3"/>
      <c r="G94" s="3"/>
      <c r="H94" s="3"/>
      <c r="I94" s="3"/>
      <c r="J94" s="10"/>
      <c r="K94" s="10"/>
      <c r="L94" s="10"/>
      <c r="M94" s="10"/>
      <c r="N94" s="10"/>
      <c r="O94" s="33"/>
      <c r="P94" s="10"/>
      <c r="Q94" s="10"/>
      <c r="R94" s="10"/>
      <c r="S94" s="10"/>
      <c r="T94" s="44"/>
    </row>
    <row r="95" spans="1:20" ht="74.25" customHeight="1" x14ac:dyDescent="0.25">
      <c r="A95" s="43"/>
      <c r="B95" s="43"/>
      <c r="C95" s="3" t="s">
        <v>25</v>
      </c>
      <c r="D95" s="2">
        <v>732</v>
      </c>
      <c r="E95" s="2">
        <v>1003</v>
      </c>
      <c r="F95" s="6" t="s">
        <v>46</v>
      </c>
      <c r="G95" s="2">
        <v>313</v>
      </c>
      <c r="H95" s="3"/>
      <c r="I95" s="3"/>
      <c r="J95" s="11">
        <v>525000</v>
      </c>
      <c r="K95" s="11">
        <v>451976.91</v>
      </c>
      <c r="L95" s="11">
        <v>737500</v>
      </c>
      <c r="M95" s="11">
        <v>701366.51</v>
      </c>
      <c r="N95" s="11">
        <v>850000</v>
      </c>
      <c r="O95" s="32">
        <v>816254.76</v>
      </c>
      <c r="P95" s="11">
        <v>850000</v>
      </c>
      <c r="Q95" s="11">
        <v>850000</v>
      </c>
      <c r="R95" s="11">
        <v>850000</v>
      </c>
      <c r="S95" s="11">
        <v>850000</v>
      </c>
      <c r="T95" s="43"/>
    </row>
    <row r="96" spans="1:20" ht="45" x14ac:dyDescent="0.25">
      <c r="A96" s="41" t="s">
        <v>47</v>
      </c>
      <c r="B96" s="41" t="s">
        <v>263</v>
      </c>
      <c r="C96" s="3" t="s">
        <v>21</v>
      </c>
      <c r="D96" s="2" t="s">
        <v>29</v>
      </c>
      <c r="E96" s="2" t="s">
        <v>29</v>
      </c>
      <c r="F96" s="6" t="s">
        <v>303</v>
      </c>
      <c r="G96" s="2" t="s">
        <v>29</v>
      </c>
      <c r="H96" s="3"/>
      <c r="I96" s="3"/>
      <c r="J96" s="11">
        <f>J98</f>
        <v>144000</v>
      </c>
      <c r="K96" s="11">
        <f t="shared" ref="K96:S96" si="28">K98</f>
        <v>144000</v>
      </c>
      <c r="L96" s="11">
        <f t="shared" si="28"/>
        <v>270000</v>
      </c>
      <c r="M96" s="11">
        <f t="shared" si="28"/>
        <v>270000</v>
      </c>
      <c r="N96" s="11">
        <f t="shared" si="28"/>
        <v>393000</v>
      </c>
      <c r="O96" s="32">
        <f t="shared" si="28"/>
        <v>360000</v>
      </c>
      <c r="P96" s="11">
        <f t="shared" si="28"/>
        <v>486000</v>
      </c>
      <c r="Q96" s="11">
        <f t="shared" si="28"/>
        <v>486000</v>
      </c>
      <c r="R96" s="11">
        <f t="shared" si="28"/>
        <v>450000</v>
      </c>
      <c r="S96" s="11">
        <f t="shared" si="28"/>
        <v>450000</v>
      </c>
      <c r="T96" s="41"/>
    </row>
    <row r="97" spans="1:20" ht="30" x14ac:dyDescent="0.25">
      <c r="A97" s="42"/>
      <c r="B97" s="42"/>
      <c r="C97" s="3" t="s">
        <v>20</v>
      </c>
      <c r="D97" s="3"/>
      <c r="E97" s="3"/>
      <c r="F97" s="3"/>
      <c r="G97" s="3"/>
      <c r="H97" s="3"/>
      <c r="I97" s="3"/>
      <c r="J97" s="10"/>
      <c r="K97" s="10"/>
      <c r="L97" s="10"/>
      <c r="M97" s="10"/>
      <c r="N97" s="10"/>
      <c r="O97" s="33"/>
      <c r="P97" s="10"/>
      <c r="Q97" s="10"/>
      <c r="R97" s="10"/>
      <c r="S97" s="10"/>
      <c r="T97" s="44"/>
    </row>
    <row r="98" spans="1:20" ht="64.5" customHeight="1" x14ac:dyDescent="0.25">
      <c r="A98" s="43"/>
      <c r="B98" s="43"/>
      <c r="C98" s="3" t="s">
        <v>25</v>
      </c>
      <c r="D98" s="2">
        <v>732</v>
      </c>
      <c r="E98" s="2">
        <v>1003</v>
      </c>
      <c r="F98" s="6" t="s">
        <v>48</v>
      </c>
      <c r="G98" s="2">
        <v>313</v>
      </c>
      <c r="H98" s="3"/>
      <c r="I98" s="3"/>
      <c r="J98" s="11">
        <v>144000</v>
      </c>
      <c r="K98" s="11">
        <v>144000</v>
      </c>
      <c r="L98" s="11">
        <v>270000</v>
      </c>
      <c r="M98" s="11">
        <v>270000</v>
      </c>
      <c r="N98" s="11">
        <v>393000</v>
      </c>
      <c r="O98" s="32">
        <v>360000</v>
      </c>
      <c r="P98" s="11">
        <v>486000</v>
      </c>
      <c r="Q98" s="11">
        <v>486000</v>
      </c>
      <c r="R98" s="11">
        <v>450000</v>
      </c>
      <c r="S98" s="11">
        <v>450000</v>
      </c>
      <c r="T98" s="43"/>
    </row>
    <row r="99" spans="1:20" ht="45" x14ac:dyDescent="0.25">
      <c r="A99" s="41" t="s">
        <v>49</v>
      </c>
      <c r="B99" s="41" t="s">
        <v>50</v>
      </c>
      <c r="C99" s="3" t="s">
        <v>21</v>
      </c>
      <c r="D99" s="2" t="s">
        <v>29</v>
      </c>
      <c r="E99" s="2" t="s">
        <v>29</v>
      </c>
      <c r="F99" s="6" t="s">
        <v>303</v>
      </c>
      <c r="G99" s="2" t="s">
        <v>29</v>
      </c>
      <c r="H99" s="3"/>
      <c r="I99" s="3"/>
      <c r="J99" s="11">
        <f>J101</f>
        <v>52800</v>
      </c>
      <c r="K99" s="11">
        <f t="shared" ref="K99:S99" si="29">K101</f>
        <v>52800</v>
      </c>
      <c r="L99" s="11">
        <f t="shared" si="29"/>
        <v>88000</v>
      </c>
      <c r="M99" s="11">
        <f t="shared" si="29"/>
        <v>88000</v>
      </c>
      <c r="N99" s="11">
        <f t="shared" si="29"/>
        <v>123200</v>
      </c>
      <c r="O99" s="32">
        <f t="shared" si="29"/>
        <v>123200</v>
      </c>
      <c r="P99" s="11">
        <f t="shared" si="29"/>
        <v>158250</v>
      </c>
      <c r="Q99" s="11">
        <f t="shared" si="29"/>
        <v>158250</v>
      </c>
      <c r="R99" s="11">
        <f t="shared" si="29"/>
        <v>158250</v>
      </c>
      <c r="S99" s="11">
        <f t="shared" si="29"/>
        <v>158250</v>
      </c>
      <c r="T99" s="41"/>
    </row>
    <row r="100" spans="1:20" ht="30" x14ac:dyDescent="0.25">
      <c r="A100" s="42"/>
      <c r="B100" s="42"/>
      <c r="C100" s="3" t="s">
        <v>20</v>
      </c>
      <c r="D100" s="3"/>
      <c r="E100" s="3"/>
      <c r="F100" s="3"/>
      <c r="G100" s="3"/>
      <c r="H100" s="3"/>
      <c r="I100" s="3"/>
      <c r="J100" s="10"/>
      <c r="K100" s="10"/>
      <c r="L100" s="10"/>
      <c r="M100" s="10"/>
      <c r="N100" s="10"/>
      <c r="O100" s="33"/>
      <c r="P100" s="10"/>
      <c r="Q100" s="10"/>
      <c r="R100" s="10"/>
      <c r="S100" s="10"/>
      <c r="T100" s="44"/>
    </row>
    <row r="101" spans="1:20" ht="64.5" customHeight="1" x14ac:dyDescent="0.25">
      <c r="A101" s="43"/>
      <c r="B101" s="43"/>
      <c r="C101" s="3" t="s">
        <v>25</v>
      </c>
      <c r="D101" s="2">
        <v>732</v>
      </c>
      <c r="E101" s="2">
        <v>1003</v>
      </c>
      <c r="F101" s="6" t="s">
        <v>51</v>
      </c>
      <c r="G101" s="2">
        <v>612</v>
      </c>
      <c r="H101" s="3"/>
      <c r="I101" s="3"/>
      <c r="J101" s="11">
        <v>52800</v>
      </c>
      <c r="K101" s="11">
        <v>52800</v>
      </c>
      <c r="L101" s="11">
        <v>88000</v>
      </c>
      <c r="M101" s="11">
        <v>88000</v>
      </c>
      <c r="N101" s="11">
        <v>123200</v>
      </c>
      <c r="O101" s="32">
        <v>123200</v>
      </c>
      <c r="P101" s="11">
        <v>158250</v>
      </c>
      <c r="Q101" s="11">
        <v>158250</v>
      </c>
      <c r="R101" s="11">
        <v>158250</v>
      </c>
      <c r="S101" s="11">
        <v>158250</v>
      </c>
      <c r="T101" s="43"/>
    </row>
    <row r="102" spans="1:20" ht="45" x14ac:dyDescent="0.25">
      <c r="A102" s="41" t="s">
        <v>52</v>
      </c>
      <c r="B102" s="41" t="s">
        <v>54</v>
      </c>
      <c r="C102" s="3" t="s">
        <v>21</v>
      </c>
      <c r="D102" s="2" t="s">
        <v>29</v>
      </c>
      <c r="E102" s="2" t="s">
        <v>29</v>
      </c>
      <c r="F102" s="2" t="s">
        <v>29</v>
      </c>
      <c r="G102" s="2" t="s">
        <v>29</v>
      </c>
      <c r="H102" s="3"/>
      <c r="I102" s="3"/>
      <c r="J102" s="11">
        <f>J104</f>
        <v>151800</v>
      </c>
      <c r="K102" s="11">
        <f t="shared" ref="K102:S102" si="30">K104</f>
        <v>134100</v>
      </c>
      <c r="L102" s="11">
        <f t="shared" si="30"/>
        <v>253200</v>
      </c>
      <c r="M102" s="11">
        <f t="shared" si="30"/>
        <v>202500</v>
      </c>
      <c r="N102" s="11">
        <f t="shared" si="30"/>
        <v>303900</v>
      </c>
      <c r="O102" s="32">
        <f t="shared" si="30"/>
        <v>301725</v>
      </c>
      <c r="P102" s="11">
        <f t="shared" si="30"/>
        <v>456000</v>
      </c>
      <c r="Q102" s="11">
        <f t="shared" si="30"/>
        <v>456000</v>
      </c>
      <c r="R102" s="11">
        <f t="shared" si="30"/>
        <v>456000</v>
      </c>
      <c r="S102" s="11">
        <f t="shared" si="30"/>
        <v>456000</v>
      </c>
      <c r="T102" s="41"/>
    </row>
    <row r="103" spans="1:20" ht="30" x14ac:dyDescent="0.25">
      <c r="A103" s="42"/>
      <c r="B103" s="42"/>
      <c r="C103" s="3" t="s">
        <v>20</v>
      </c>
      <c r="D103" s="3"/>
      <c r="E103" s="3"/>
      <c r="F103" s="3"/>
      <c r="G103" s="3"/>
      <c r="H103" s="3"/>
      <c r="I103" s="3"/>
      <c r="J103" s="10"/>
      <c r="K103" s="10"/>
      <c r="L103" s="10"/>
      <c r="M103" s="10"/>
      <c r="N103" s="10"/>
      <c r="O103" s="33"/>
      <c r="P103" s="10"/>
      <c r="Q103" s="10"/>
      <c r="R103" s="10"/>
      <c r="S103" s="10"/>
      <c r="T103" s="44"/>
    </row>
    <row r="104" spans="1:20" ht="67.5" customHeight="1" x14ac:dyDescent="0.25">
      <c r="A104" s="43"/>
      <c r="B104" s="43"/>
      <c r="C104" s="3" t="s">
        <v>25</v>
      </c>
      <c r="D104" s="2">
        <v>732</v>
      </c>
      <c r="E104" s="2">
        <v>1003</v>
      </c>
      <c r="F104" s="6" t="s">
        <v>53</v>
      </c>
      <c r="G104" s="2">
        <v>321</v>
      </c>
      <c r="H104" s="3"/>
      <c r="I104" s="3"/>
      <c r="J104" s="11">
        <v>151800</v>
      </c>
      <c r="K104" s="11">
        <v>134100</v>
      </c>
      <c r="L104" s="11">
        <v>253200</v>
      </c>
      <c r="M104" s="11">
        <v>202500</v>
      </c>
      <c r="N104" s="11">
        <v>303900</v>
      </c>
      <c r="O104" s="32">
        <v>301725</v>
      </c>
      <c r="P104" s="11">
        <v>456000</v>
      </c>
      <c r="Q104" s="11">
        <v>456000</v>
      </c>
      <c r="R104" s="11">
        <v>456000</v>
      </c>
      <c r="S104" s="11">
        <v>456000</v>
      </c>
      <c r="T104" s="43"/>
    </row>
    <row r="105" spans="1:20" ht="50.25" customHeight="1" x14ac:dyDescent="0.25">
      <c r="A105" s="41" t="s">
        <v>55</v>
      </c>
      <c r="B105" s="50" t="s">
        <v>56</v>
      </c>
      <c r="C105" s="3" t="s">
        <v>21</v>
      </c>
      <c r="D105" s="2" t="s">
        <v>29</v>
      </c>
      <c r="E105" s="2" t="s">
        <v>29</v>
      </c>
      <c r="F105" s="6" t="s">
        <v>303</v>
      </c>
      <c r="G105" s="2" t="s">
        <v>29</v>
      </c>
      <c r="H105" s="3"/>
      <c r="I105" s="3"/>
      <c r="J105" s="11">
        <f>J107+J108+J109</f>
        <v>0</v>
      </c>
      <c r="K105" s="11">
        <f t="shared" ref="K105:S105" si="31">K107+K108+K109</f>
        <v>0</v>
      </c>
      <c r="L105" s="11">
        <f t="shared" si="31"/>
        <v>0</v>
      </c>
      <c r="M105" s="11">
        <f t="shared" si="31"/>
        <v>0</v>
      </c>
      <c r="N105" s="11">
        <f t="shared" si="31"/>
        <v>15000</v>
      </c>
      <c r="O105" s="32">
        <f t="shared" si="31"/>
        <v>15000</v>
      </c>
      <c r="P105" s="11">
        <f t="shared" si="31"/>
        <v>427600</v>
      </c>
      <c r="Q105" s="11">
        <f t="shared" si="31"/>
        <v>427600</v>
      </c>
      <c r="R105" s="11">
        <f t="shared" si="31"/>
        <v>427600</v>
      </c>
      <c r="S105" s="11">
        <f t="shared" si="31"/>
        <v>427600</v>
      </c>
      <c r="T105" s="41"/>
    </row>
    <row r="106" spans="1:20" ht="30.75" customHeight="1" x14ac:dyDescent="0.25">
      <c r="A106" s="44"/>
      <c r="B106" s="51"/>
      <c r="C106" s="3" t="s">
        <v>20</v>
      </c>
      <c r="D106" s="3"/>
      <c r="E106" s="3"/>
      <c r="F106" s="3"/>
      <c r="G106" s="3"/>
      <c r="H106" s="3"/>
      <c r="I106" s="3"/>
      <c r="J106" s="10"/>
      <c r="K106" s="10"/>
      <c r="L106" s="10"/>
      <c r="M106" s="10"/>
      <c r="N106" s="10"/>
      <c r="O106" s="33"/>
      <c r="P106" s="10"/>
      <c r="Q106" s="10"/>
      <c r="R106" s="10"/>
      <c r="S106" s="10"/>
      <c r="T106" s="44"/>
    </row>
    <row r="107" spans="1:20" ht="59.25" customHeight="1" x14ac:dyDescent="0.25">
      <c r="A107" s="44"/>
      <c r="B107" s="51"/>
      <c r="C107" s="8" t="s">
        <v>25</v>
      </c>
      <c r="D107" s="2">
        <v>732</v>
      </c>
      <c r="E107" s="2">
        <v>1006</v>
      </c>
      <c r="F107" s="6" t="s">
        <v>57</v>
      </c>
      <c r="G107" s="2">
        <v>244</v>
      </c>
      <c r="H107" s="3"/>
      <c r="I107" s="3"/>
      <c r="J107" s="11">
        <v>0</v>
      </c>
      <c r="K107" s="11">
        <v>0</v>
      </c>
      <c r="L107" s="11">
        <v>0</v>
      </c>
      <c r="M107" s="11">
        <v>0</v>
      </c>
      <c r="N107" s="11">
        <v>0</v>
      </c>
      <c r="O107" s="32">
        <v>0</v>
      </c>
      <c r="P107" s="11">
        <v>50000</v>
      </c>
      <c r="Q107" s="11">
        <v>50000</v>
      </c>
      <c r="R107" s="11">
        <v>50000</v>
      </c>
      <c r="S107" s="11">
        <v>50000</v>
      </c>
      <c r="T107" s="44"/>
    </row>
    <row r="108" spans="1:20" ht="44.25" customHeight="1" x14ac:dyDescent="0.25">
      <c r="A108" s="42"/>
      <c r="B108" s="52"/>
      <c r="C108" s="3" t="s">
        <v>26</v>
      </c>
      <c r="D108" s="2">
        <v>733</v>
      </c>
      <c r="E108" s="2">
        <v>1006</v>
      </c>
      <c r="F108" s="6" t="s">
        <v>57</v>
      </c>
      <c r="G108" s="2">
        <v>612</v>
      </c>
      <c r="H108" s="3"/>
      <c r="I108" s="3"/>
      <c r="J108" s="19">
        <v>0</v>
      </c>
      <c r="K108" s="19">
        <v>0</v>
      </c>
      <c r="L108" s="19">
        <v>0</v>
      </c>
      <c r="M108" s="19">
        <v>0</v>
      </c>
      <c r="N108" s="19">
        <v>15000</v>
      </c>
      <c r="O108" s="30">
        <v>15000</v>
      </c>
      <c r="P108" s="11">
        <v>327600</v>
      </c>
      <c r="Q108" s="11">
        <v>327600</v>
      </c>
      <c r="R108" s="11">
        <v>327600</v>
      </c>
      <c r="S108" s="11">
        <v>327600</v>
      </c>
      <c r="T108" s="42"/>
    </row>
    <row r="109" spans="1:20" ht="51" customHeight="1" x14ac:dyDescent="0.25">
      <c r="A109" s="43"/>
      <c r="B109" s="53"/>
      <c r="C109" s="3" t="s">
        <v>28</v>
      </c>
      <c r="D109" s="6" t="s">
        <v>33</v>
      </c>
      <c r="E109" s="2">
        <v>1006</v>
      </c>
      <c r="F109" s="6" t="s">
        <v>57</v>
      </c>
      <c r="G109" s="2">
        <v>622</v>
      </c>
      <c r="H109" s="3"/>
      <c r="I109" s="3"/>
      <c r="J109" s="19">
        <v>0</v>
      </c>
      <c r="K109" s="19">
        <v>0</v>
      </c>
      <c r="L109" s="19">
        <v>0</v>
      </c>
      <c r="M109" s="19">
        <v>0</v>
      </c>
      <c r="N109" s="19">
        <v>0</v>
      </c>
      <c r="O109" s="30">
        <v>0</v>
      </c>
      <c r="P109" s="11">
        <v>50000</v>
      </c>
      <c r="Q109" s="11">
        <v>50000</v>
      </c>
      <c r="R109" s="11">
        <v>50000</v>
      </c>
      <c r="S109" s="11">
        <v>50000</v>
      </c>
      <c r="T109" s="43"/>
    </row>
    <row r="110" spans="1:20" ht="45" x14ac:dyDescent="0.25">
      <c r="A110" s="41" t="s">
        <v>58</v>
      </c>
      <c r="B110" s="41" t="s">
        <v>59</v>
      </c>
      <c r="C110" s="3" t="s">
        <v>21</v>
      </c>
      <c r="D110" s="2" t="s">
        <v>29</v>
      </c>
      <c r="E110" s="2" t="s">
        <v>29</v>
      </c>
      <c r="F110" s="6" t="s">
        <v>303</v>
      </c>
      <c r="G110" s="2" t="s">
        <v>29</v>
      </c>
      <c r="H110" s="3"/>
      <c r="I110" s="3"/>
      <c r="J110" s="11">
        <f>J112</f>
        <v>2340490</v>
      </c>
      <c r="K110" s="11">
        <f t="shared" ref="K110:S110" si="32">K112</f>
        <v>2080000</v>
      </c>
      <c r="L110" s="11">
        <f t="shared" si="32"/>
        <v>2340490</v>
      </c>
      <c r="M110" s="11">
        <f t="shared" si="32"/>
        <v>2080000</v>
      </c>
      <c r="N110" s="11">
        <f t="shared" si="32"/>
        <v>2364691</v>
      </c>
      <c r="O110" s="32">
        <f t="shared" si="32"/>
        <v>2080000</v>
      </c>
      <c r="P110" s="11">
        <f t="shared" si="32"/>
        <v>2364691</v>
      </c>
      <c r="Q110" s="11">
        <f t="shared" si="32"/>
        <v>2363800</v>
      </c>
      <c r="R110" s="11">
        <f t="shared" si="32"/>
        <v>2340490</v>
      </c>
      <c r="S110" s="11">
        <f t="shared" si="32"/>
        <v>2340490</v>
      </c>
      <c r="T110" s="41"/>
    </row>
    <row r="111" spans="1:20" ht="30" x14ac:dyDescent="0.25">
      <c r="A111" s="42"/>
      <c r="B111" s="42"/>
      <c r="C111" s="3" t="s">
        <v>20</v>
      </c>
      <c r="D111" s="3"/>
      <c r="E111" s="3"/>
      <c r="F111" s="3"/>
      <c r="G111" s="3"/>
      <c r="H111" s="3"/>
      <c r="I111" s="3"/>
      <c r="J111" s="10"/>
      <c r="K111" s="10"/>
      <c r="L111" s="10"/>
      <c r="M111" s="10"/>
      <c r="N111" s="10"/>
      <c r="O111" s="33"/>
      <c r="P111" s="10"/>
      <c r="Q111" s="10"/>
      <c r="R111" s="10"/>
      <c r="S111" s="10"/>
      <c r="T111" s="44"/>
    </row>
    <row r="112" spans="1:20" ht="64.5" customHeight="1" x14ac:dyDescent="0.25">
      <c r="A112" s="43"/>
      <c r="B112" s="43"/>
      <c r="C112" s="3" t="s">
        <v>25</v>
      </c>
      <c r="D112" s="2">
        <v>732</v>
      </c>
      <c r="E112" s="2">
        <v>1003</v>
      </c>
      <c r="F112" s="6" t="s">
        <v>60</v>
      </c>
      <c r="G112" s="2">
        <v>321</v>
      </c>
      <c r="H112" s="3"/>
      <c r="I112" s="3"/>
      <c r="J112" s="11">
        <v>2340490</v>
      </c>
      <c r="K112" s="11">
        <v>2080000</v>
      </c>
      <c r="L112" s="11">
        <v>2340490</v>
      </c>
      <c r="M112" s="11">
        <v>2080000</v>
      </c>
      <c r="N112" s="11">
        <v>2364691</v>
      </c>
      <c r="O112" s="32">
        <v>2080000</v>
      </c>
      <c r="P112" s="11">
        <v>2364691</v>
      </c>
      <c r="Q112" s="11">
        <v>2363800</v>
      </c>
      <c r="R112" s="11">
        <v>2340490</v>
      </c>
      <c r="S112" s="11">
        <v>2340490</v>
      </c>
      <c r="T112" s="43"/>
    </row>
    <row r="113" spans="1:20" ht="45" x14ac:dyDescent="0.25">
      <c r="A113" s="41" t="s">
        <v>61</v>
      </c>
      <c r="B113" s="41" t="s">
        <v>62</v>
      </c>
      <c r="C113" s="3" t="s">
        <v>21</v>
      </c>
      <c r="D113" s="2" t="s">
        <v>29</v>
      </c>
      <c r="E113" s="2" t="s">
        <v>29</v>
      </c>
      <c r="F113" s="6" t="s">
        <v>303</v>
      </c>
      <c r="G113" s="2" t="s">
        <v>29</v>
      </c>
      <c r="H113" s="3"/>
      <c r="I113" s="3"/>
      <c r="J113" s="11">
        <f>J115</f>
        <v>0</v>
      </c>
      <c r="K113" s="11">
        <f t="shared" ref="K113:S113" si="33">K115</f>
        <v>0</v>
      </c>
      <c r="L113" s="11">
        <f t="shared" si="33"/>
        <v>47924</v>
      </c>
      <c r="M113" s="11">
        <f t="shared" si="33"/>
        <v>47924</v>
      </c>
      <c r="N113" s="11">
        <f t="shared" si="33"/>
        <v>64000</v>
      </c>
      <c r="O113" s="32">
        <f t="shared" si="33"/>
        <v>47924</v>
      </c>
      <c r="P113" s="11">
        <f t="shared" si="33"/>
        <v>72899</v>
      </c>
      <c r="Q113" s="11">
        <f t="shared" si="33"/>
        <v>72899</v>
      </c>
      <c r="R113" s="11">
        <f t="shared" si="33"/>
        <v>97100</v>
      </c>
      <c r="S113" s="11">
        <f t="shared" si="33"/>
        <v>97100</v>
      </c>
      <c r="T113" s="41"/>
    </row>
    <row r="114" spans="1:20" ht="30" x14ac:dyDescent="0.25">
      <c r="A114" s="42"/>
      <c r="B114" s="42"/>
      <c r="C114" s="3" t="s">
        <v>20</v>
      </c>
      <c r="D114" s="3"/>
      <c r="E114" s="3"/>
      <c r="F114" s="3"/>
      <c r="G114" s="3"/>
      <c r="H114" s="3"/>
      <c r="I114" s="3"/>
      <c r="J114" s="10"/>
      <c r="K114" s="10"/>
      <c r="L114" s="10"/>
      <c r="M114" s="10"/>
      <c r="N114" s="10"/>
      <c r="O114" s="33"/>
      <c r="P114" s="10"/>
      <c r="Q114" s="10"/>
      <c r="R114" s="10"/>
      <c r="S114" s="10"/>
      <c r="T114" s="44"/>
    </row>
    <row r="115" spans="1:20" ht="64.5" customHeight="1" x14ac:dyDescent="0.25">
      <c r="A115" s="43"/>
      <c r="B115" s="43"/>
      <c r="C115" s="3" t="s">
        <v>25</v>
      </c>
      <c r="D115" s="2">
        <v>732</v>
      </c>
      <c r="E115" s="2">
        <v>1003</v>
      </c>
      <c r="F115" s="6" t="s">
        <v>63</v>
      </c>
      <c r="G115" s="2">
        <v>321</v>
      </c>
      <c r="H115" s="3"/>
      <c r="I115" s="3"/>
      <c r="J115" s="11">
        <v>0</v>
      </c>
      <c r="K115" s="11">
        <v>0</v>
      </c>
      <c r="L115" s="11">
        <v>47924</v>
      </c>
      <c r="M115" s="11">
        <v>47924</v>
      </c>
      <c r="N115" s="11">
        <v>64000</v>
      </c>
      <c r="O115" s="32">
        <v>47924</v>
      </c>
      <c r="P115" s="11">
        <v>72899</v>
      </c>
      <c r="Q115" s="11">
        <v>72899</v>
      </c>
      <c r="R115" s="11">
        <v>97100</v>
      </c>
      <c r="S115" s="11">
        <v>97100</v>
      </c>
      <c r="T115" s="43"/>
    </row>
    <row r="116" spans="1:20" ht="45" x14ac:dyDescent="0.25">
      <c r="A116" s="41" t="s">
        <v>64</v>
      </c>
      <c r="B116" s="41" t="s">
        <v>65</v>
      </c>
      <c r="C116" s="3" t="s">
        <v>21</v>
      </c>
      <c r="D116" s="2" t="s">
        <v>29</v>
      </c>
      <c r="E116" s="2" t="s">
        <v>29</v>
      </c>
      <c r="F116" s="2" t="s">
        <v>29</v>
      </c>
      <c r="G116" s="2" t="s">
        <v>29</v>
      </c>
      <c r="H116" s="3"/>
      <c r="I116" s="3"/>
      <c r="J116" s="11">
        <f>J118</f>
        <v>15825</v>
      </c>
      <c r="K116" s="11">
        <f t="shared" ref="K116:S116" si="34">K118</f>
        <v>15825</v>
      </c>
      <c r="L116" s="11">
        <f t="shared" si="34"/>
        <v>31650</v>
      </c>
      <c r="M116" s="11">
        <f t="shared" si="34"/>
        <v>15825</v>
      </c>
      <c r="N116" s="11">
        <f t="shared" si="34"/>
        <v>47475</v>
      </c>
      <c r="O116" s="32">
        <f t="shared" si="34"/>
        <v>27825</v>
      </c>
      <c r="P116" s="11">
        <f t="shared" si="34"/>
        <v>63300</v>
      </c>
      <c r="Q116" s="11">
        <f t="shared" si="34"/>
        <v>63300</v>
      </c>
      <c r="R116" s="11">
        <f t="shared" si="34"/>
        <v>63300</v>
      </c>
      <c r="S116" s="11">
        <f t="shared" si="34"/>
        <v>63300</v>
      </c>
      <c r="T116" s="41"/>
    </row>
    <row r="117" spans="1:20" ht="30" x14ac:dyDescent="0.25">
      <c r="A117" s="42"/>
      <c r="B117" s="42"/>
      <c r="C117" s="3" t="s">
        <v>20</v>
      </c>
      <c r="D117" s="3"/>
      <c r="E117" s="3"/>
      <c r="F117" s="3"/>
      <c r="G117" s="3"/>
      <c r="H117" s="3"/>
      <c r="I117" s="3"/>
      <c r="J117" s="10"/>
      <c r="K117" s="10"/>
      <c r="L117" s="10"/>
      <c r="M117" s="10"/>
      <c r="N117" s="10"/>
      <c r="O117" s="33"/>
      <c r="P117" s="10"/>
      <c r="Q117" s="10"/>
      <c r="R117" s="10"/>
      <c r="S117" s="10"/>
      <c r="T117" s="44"/>
    </row>
    <row r="118" spans="1:20" ht="171.75" customHeight="1" x14ac:dyDescent="0.25">
      <c r="A118" s="43"/>
      <c r="B118" s="43"/>
      <c r="C118" s="3" t="s">
        <v>25</v>
      </c>
      <c r="D118" s="10">
        <v>732</v>
      </c>
      <c r="E118" s="10">
        <v>1003</v>
      </c>
      <c r="F118" s="9" t="s">
        <v>66</v>
      </c>
      <c r="G118" s="10">
        <v>321</v>
      </c>
      <c r="H118" s="8"/>
      <c r="I118" s="8"/>
      <c r="J118" s="13">
        <v>15825</v>
      </c>
      <c r="K118" s="13">
        <v>15825</v>
      </c>
      <c r="L118" s="13">
        <v>31650</v>
      </c>
      <c r="M118" s="13">
        <v>15825</v>
      </c>
      <c r="N118" s="13">
        <v>47475</v>
      </c>
      <c r="O118" s="31">
        <v>27825</v>
      </c>
      <c r="P118" s="13">
        <v>63300</v>
      </c>
      <c r="Q118" s="13">
        <v>63300</v>
      </c>
      <c r="R118" s="13">
        <v>63300</v>
      </c>
      <c r="S118" s="13">
        <v>63300</v>
      </c>
      <c r="T118" s="43"/>
    </row>
    <row r="119" spans="1:20" ht="45" x14ac:dyDescent="0.25">
      <c r="A119" s="41" t="s">
        <v>67</v>
      </c>
      <c r="B119" s="41" t="s">
        <v>69</v>
      </c>
      <c r="C119" s="3" t="s">
        <v>21</v>
      </c>
      <c r="D119" s="2" t="s">
        <v>29</v>
      </c>
      <c r="E119" s="2" t="s">
        <v>29</v>
      </c>
      <c r="F119" s="6" t="s">
        <v>303</v>
      </c>
      <c r="G119" s="2" t="s">
        <v>29</v>
      </c>
      <c r="H119" s="3"/>
      <c r="I119" s="3"/>
      <c r="J119" s="11">
        <f>J121</f>
        <v>150000</v>
      </c>
      <c r="K119" s="11">
        <f t="shared" ref="K119:S119" si="35">K121</f>
        <v>150000</v>
      </c>
      <c r="L119" s="11">
        <f t="shared" si="35"/>
        <v>330000</v>
      </c>
      <c r="M119" s="11">
        <f t="shared" si="35"/>
        <v>330000</v>
      </c>
      <c r="N119" s="11">
        <f t="shared" si="35"/>
        <v>330000</v>
      </c>
      <c r="O119" s="32">
        <f t="shared" si="35"/>
        <v>330000</v>
      </c>
      <c r="P119" s="11">
        <f t="shared" si="35"/>
        <v>330000</v>
      </c>
      <c r="Q119" s="11">
        <f t="shared" si="35"/>
        <v>330000</v>
      </c>
      <c r="R119" s="11">
        <f t="shared" si="35"/>
        <v>330000</v>
      </c>
      <c r="S119" s="11">
        <f t="shared" si="35"/>
        <v>330000</v>
      </c>
      <c r="T119" s="41"/>
    </row>
    <row r="120" spans="1:20" ht="30" x14ac:dyDescent="0.25">
      <c r="A120" s="42"/>
      <c r="B120" s="42"/>
      <c r="C120" s="3" t="s">
        <v>20</v>
      </c>
      <c r="D120" s="3"/>
      <c r="E120" s="3"/>
      <c r="F120" s="3"/>
      <c r="G120" s="3"/>
      <c r="H120" s="3"/>
      <c r="I120" s="3"/>
      <c r="J120" s="10"/>
      <c r="K120" s="10"/>
      <c r="L120" s="10"/>
      <c r="M120" s="10"/>
      <c r="N120" s="10"/>
      <c r="O120" s="33"/>
      <c r="P120" s="10"/>
      <c r="Q120" s="10"/>
      <c r="R120" s="10"/>
      <c r="S120" s="10"/>
      <c r="T120" s="44"/>
    </row>
    <row r="121" spans="1:20" ht="64.5" customHeight="1" x14ac:dyDescent="0.25">
      <c r="A121" s="43"/>
      <c r="B121" s="43"/>
      <c r="C121" s="3" t="s">
        <v>25</v>
      </c>
      <c r="D121" s="2">
        <v>732</v>
      </c>
      <c r="E121" s="2">
        <v>1003</v>
      </c>
      <c r="F121" s="6" t="s">
        <v>68</v>
      </c>
      <c r="G121" s="2">
        <v>321</v>
      </c>
      <c r="H121" s="3"/>
      <c r="I121" s="3"/>
      <c r="J121" s="11">
        <v>150000</v>
      </c>
      <c r="K121" s="11">
        <v>150000</v>
      </c>
      <c r="L121" s="11">
        <v>330000</v>
      </c>
      <c r="M121" s="11">
        <v>330000</v>
      </c>
      <c r="N121" s="11">
        <v>330000</v>
      </c>
      <c r="O121" s="32">
        <v>330000</v>
      </c>
      <c r="P121" s="11">
        <v>330000</v>
      </c>
      <c r="Q121" s="11">
        <v>330000</v>
      </c>
      <c r="R121" s="11">
        <v>330000</v>
      </c>
      <c r="S121" s="11">
        <v>330000</v>
      </c>
      <c r="T121" s="43"/>
    </row>
    <row r="122" spans="1:20" ht="45" x14ac:dyDescent="0.25">
      <c r="A122" s="41" t="s">
        <v>70</v>
      </c>
      <c r="B122" s="50" t="s">
        <v>71</v>
      </c>
      <c r="C122" s="3" t="s">
        <v>21</v>
      </c>
      <c r="D122" s="2" t="s">
        <v>29</v>
      </c>
      <c r="E122" s="2" t="s">
        <v>29</v>
      </c>
      <c r="F122" s="6" t="s">
        <v>303</v>
      </c>
      <c r="G122" s="2" t="s">
        <v>29</v>
      </c>
      <c r="H122" s="3"/>
      <c r="I122" s="3"/>
      <c r="J122" s="11">
        <f>J124</f>
        <v>0</v>
      </c>
      <c r="K122" s="11">
        <f t="shared" ref="K122:S122" si="36">K124</f>
        <v>0</v>
      </c>
      <c r="L122" s="11">
        <f t="shared" si="36"/>
        <v>0</v>
      </c>
      <c r="M122" s="11">
        <f t="shared" si="36"/>
        <v>0</v>
      </c>
      <c r="N122" s="11">
        <f t="shared" si="36"/>
        <v>96320</v>
      </c>
      <c r="O122" s="32">
        <f t="shared" si="36"/>
        <v>96318.53</v>
      </c>
      <c r="P122" s="11">
        <f t="shared" si="36"/>
        <v>192640</v>
      </c>
      <c r="Q122" s="11">
        <f t="shared" si="36"/>
        <v>192636.05</v>
      </c>
      <c r="R122" s="11">
        <f t="shared" si="36"/>
        <v>192640</v>
      </c>
      <c r="S122" s="11">
        <f t="shared" si="36"/>
        <v>192640</v>
      </c>
      <c r="T122" s="41"/>
    </row>
    <row r="123" spans="1:20" ht="30" x14ac:dyDescent="0.25">
      <c r="A123" s="42"/>
      <c r="B123" s="52"/>
      <c r="C123" s="3" t="s">
        <v>20</v>
      </c>
      <c r="D123" s="3"/>
      <c r="E123" s="3"/>
      <c r="F123" s="3"/>
      <c r="G123" s="3"/>
      <c r="H123" s="3"/>
      <c r="I123" s="3"/>
      <c r="J123" s="10"/>
      <c r="K123" s="10"/>
      <c r="L123" s="10"/>
      <c r="M123" s="10"/>
      <c r="N123" s="10"/>
      <c r="O123" s="33"/>
      <c r="P123" s="10"/>
      <c r="Q123" s="10"/>
      <c r="R123" s="10"/>
      <c r="S123" s="10"/>
      <c r="T123" s="44"/>
    </row>
    <row r="124" spans="1:20" ht="48.75" customHeight="1" x14ac:dyDescent="0.25">
      <c r="A124" s="43"/>
      <c r="B124" s="53"/>
      <c r="C124" s="3" t="s">
        <v>72</v>
      </c>
      <c r="D124" s="2">
        <v>734</v>
      </c>
      <c r="E124" s="2">
        <v>1003</v>
      </c>
      <c r="F124" s="6" t="s">
        <v>73</v>
      </c>
      <c r="G124" s="2">
        <v>244</v>
      </c>
      <c r="H124" s="3"/>
      <c r="I124" s="3"/>
      <c r="J124" s="11">
        <v>0</v>
      </c>
      <c r="K124" s="11">
        <v>0</v>
      </c>
      <c r="L124" s="11">
        <v>0</v>
      </c>
      <c r="M124" s="11">
        <v>0</v>
      </c>
      <c r="N124" s="11">
        <v>96320</v>
      </c>
      <c r="O124" s="32">
        <v>96318.53</v>
      </c>
      <c r="P124" s="11">
        <v>192640</v>
      </c>
      <c r="Q124" s="11">
        <v>192636.05</v>
      </c>
      <c r="R124" s="11">
        <v>192640</v>
      </c>
      <c r="S124" s="11">
        <v>192640</v>
      </c>
      <c r="T124" s="43"/>
    </row>
    <row r="125" spans="1:20" ht="45" x14ac:dyDescent="0.25">
      <c r="A125" s="41" t="s">
        <v>74</v>
      </c>
      <c r="B125" s="50" t="s">
        <v>75</v>
      </c>
      <c r="C125" s="3" t="s">
        <v>21</v>
      </c>
      <c r="D125" s="2" t="s">
        <v>29</v>
      </c>
      <c r="E125" s="2" t="s">
        <v>29</v>
      </c>
      <c r="F125" s="6" t="s">
        <v>303</v>
      </c>
      <c r="G125" s="2" t="s">
        <v>29</v>
      </c>
      <c r="H125" s="3"/>
      <c r="I125" s="3"/>
      <c r="J125" s="19">
        <f>J127</f>
        <v>30000</v>
      </c>
      <c r="K125" s="19">
        <f t="shared" ref="K125:S125" si="37">K127</f>
        <v>20000</v>
      </c>
      <c r="L125" s="19">
        <f t="shared" si="37"/>
        <v>50000</v>
      </c>
      <c r="M125" s="19">
        <f t="shared" si="37"/>
        <v>50000</v>
      </c>
      <c r="N125" s="19">
        <f t="shared" si="37"/>
        <v>60000</v>
      </c>
      <c r="O125" s="30">
        <f t="shared" si="37"/>
        <v>59983.29</v>
      </c>
      <c r="P125" s="11">
        <f t="shared" si="37"/>
        <v>84400</v>
      </c>
      <c r="Q125" s="11">
        <f t="shared" si="37"/>
        <v>84400</v>
      </c>
      <c r="R125" s="11">
        <f t="shared" si="37"/>
        <v>84400</v>
      </c>
      <c r="S125" s="11">
        <f t="shared" si="37"/>
        <v>84400</v>
      </c>
      <c r="T125" s="41"/>
    </row>
    <row r="126" spans="1:20" ht="30" x14ac:dyDescent="0.25">
      <c r="A126" s="42"/>
      <c r="B126" s="52"/>
      <c r="C126" s="3" t="s">
        <v>20</v>
      </c>
      <c r="D126" s="3"/>
      <c r="E126" s="3"/>
      <c r="F126" s="3"/>
      <c r="G126" s="3"/>
      <c r="H126" s="3"/>
      <c r="I126" s="3"/>
      <c r="J126" s="20"/>
      <c r="K126" s="20"/>
      <c r="L126" s="20"/>
      <c r="M126" s="20"/>
      <c r="N126" s="20"/>
      <c r="O126" s="35"/>
      <c r="P126" s="10"/>
      <c r="Q126" s="10"/>
      <c r="R126" s="10"/>
      <c r="S126" s="10"/>
      <c r="T126" s="44"/>
    </row>
    <row r="127" spans="1:20" ht="48.75" customHeight="1" x14ac:dyDescent="0.25">
      <c r="A127" s="43"/>
      <c r="B127" s="53"/>
      <c r="C127" s="3" t="s">
        <v>76</v>
      </c>
      <c r="D127" s="2">
        <v>733</v>
      </c>
      <c r="E127" s="2">
        <v>1006</v>
      </c>
      <c r="F127" s="6" t="s">
        <v>77</v>
      </c>
      <c r="G127" s="2">
        <v>612</v>
      </c>
      <c r="H127" s="3"/>
      <c r="I127" s="3"/>
      <c r="J127" s="19">
        <v>30000</v>
      </c>
      <c r="K127" s="19">
        <v>20000</v>
      </c>
      <c r="L127" s="19">
        <v>50000</v>
      </c>
      <c r="M127" s="19">
        <v>50000</v>
      </c>
      <c r="N127" s="19">
        <v>60000</v>
      </c>
      <c r="O127" s="30">
        <v>59983.29</v>
      </c>
      <c r="P127" s="11">
        <v>84400</v>
      </c>
      <c r="Q127" s="11">
        <v>84400</v>
      </c>
      <c r="R127" s="11">
        <v>84400</v>
      </c>
      <c r="S127" s="11">
        <v>84400</v>
      </c>
      <c r="T127" s="43"/>
    </row>
    <row r="128" spans="1:20" ht="45" x14ac:dyDescent="0.25">
      <c r="A128" s="41" t="s">
        <v>78</v>
      </c>
      <c r="B128" s="41" t="s">
        <v>248</v>
      </c>
      <c r="C128" s="3" t="s">
        <v>21</v>
      </c>
      <c r="D128" s="2" t="s">
        <v>29</v>
      </c>
      <c r="E128" s="2" t="s">
        <v>29</v>
      </c>
      <c r="F128" s="6" t="s">
        <v>303</v>
      </c>
      <c r="G128" s="2" t="s">
        <v>29</v>
      </c>
      <c r="H128" s="3"/>
      <c r="I128" s="3"/>
      <c r="J128" s="11">
        <f>J130</f>
        <v>40000</v>
      </c>
      <c r="K128" s="11">
        <f t="shared" ref="K128:S128" si="38">K130</f>
        <v>40000</v>
      </c>
      <c r="L128" s="11">
        <f t="shared" si="38"/>
        <v>80000</v>
      </c>
      <c r="M128" s="11">
        <f t="shared" si="38"/>
        <v>78000</v>
      </c>
      <c r="N128" s="11">
        <f t="shared" si="38"/>
        <v>100000</v>
      </c>
      <c r="O128" s="32">
        <f t="shared" si="38"/>
        <v>97200</v>
      </c>
      <c r="P128" s="11">
        <f t="shared" si="38"/>
        <v>138000</v>
      </c>
      <c r="Q128" s="11">
        <f t="shared" si="38"/>
        <v>138000</v>
      </c>
      <c r="R128" s="11">
        <f t="shared" si="38"/>
        <v>138000</v>
      </c>
      <c r="S128" s="11">
        <f t="shared" si="38"/>
        <v>138000</v>
      </c>
      <c r="T128" s="41"/>
    </row>
    <row r="129" spans="1:20" ht="30" x14ac:dyDescent="0.25">
      <c r="A129" s="42"/>
      <c r="B129" s="42"/>
      <c r="C129" s="3" t="s">
        <v>20</v>
      </c>
      <c r="D129" s="3"/>
      <c r="E129" s="3"/>
      <c r="F129" s="3"/>
      <c r="G129" s="3"/>
      <c r="H129" s="3"/>
      <c r="I129" s="3"/>
      <c r="J129" s="10"/>
      <c r="K129" s="10"/>
      <c r="L129" s="10"/>
      <c r="M129" s="10"/>
      <c r="N129" s="10"/>
      <c r="O129" s="33"/>
      <c r="P129" s="10"/>
      <c r="Q129" s="10"/>
      <c r="R129" s="10"/>
      <c r="S129" s="10"/>
      <c r="T129" s="44"/>
    </row>
    <row r="130" spans="1:20" ht="64.5" customHeight="1" x14ac:dyDescent="0.25">
      <c r="A130" s="43"/>
      <c r="B130" s="43"/>
      <c r="C130" s="3" t="s">
        <v>25</v>
      </c>
      <c r="D130" s="2">
        <v>732</v>
      </c>
      <c r="E130" s="2">
        <v>1003</v>
      </c>
      <c r="F130" s="6" t="s">
        <v>79</v>
      </c>
      <c r="G130" s="2">
        <v>321</v>
      </c>
      <c r="H130" s="3"/>
      <c r="I130" s="3"/>
      <c r="J130" s="11">
        <v>40000</v>
      </c>
      <c r="K130" s="11">
        <v>40000</v>
      </c>
      <c r="L130" s="11">
        <v>80000</v>
      </c>
      <c r="M130" s="11">
        <v>78000</v>
      </c>
      <c r="N130" s="11">
        <v>100000</v>
      </c>
      <c r="O130" s="32">
        <v>97200</v>
      </c>
      <c r="P130" s="11">
        <v>138000</v>
      </c>
      <c r="Q130" s="11">
        <v>138000</v>
      </c>
      <c r="R130" s="11">
        <v>138000</v>
      </c>
      <c r="S130" s="11">
        <v>138000</v>
      </c>
      <c r="T130" s="43"/>
    </row>
    <row r="131" spans="1:20" ht="45" x14ac:dyDescent="0.25">
      <c r="A131" s="50" t="s">
        <v>80</v>
      </c>
      <c r="B131" s="50" t="s">
        <v>81</v>
      </c>
      <c r="C131" s="3" t="s">
        <v>21</v>
      </c>
      <c r="D131" s="2" t="s">
        <v>29</v>
      </c>
      <c r="E131" s="2" t="s">
        <v>29</v>
      </c>
      <c r="F131" s="6" t="s">
        <v>303</v>
      </c>
      <c r="G131" s="2" t="s">
        <v>29</v>
      </c>
      <c r="H131" s="3"/>
      <c r="I131" s="3"/>
      <c r="J131" s="11">
        <f>J133+J134+J135+J136</f>
        <v>103300</v>
      </c>
      <c r="K131" s="11">
        <f t="shared" ref="K131:S131" si="39">K133+K134+K135+K136</f>
        <v>92166</v>
      </c>
      <c r="L131" s="11">
        <f t="shared" si="39"/>
        <v>313700</v>
      </c>
      <c r="M131" s="11">
        <f t="shared" si="39"/>
        <v>283600</v>
      </c>
      <c r="N131" s="11">
        <f t="shared" si="39"/>
        <v>587400</v>
      </c>
      <c r="O131" s="32">
        <f t="shared" si="39"/>
        <v>485300</v>
      </c>
      <c r="P131" s="11">
        <f t="shared" si="39"/>
        <v>600000</v>
      </c>
      <c r="Q131" s="11">
        <f t="shared" si="39"/>
        <v>574843.19999999995</v>
      </c>
      <c r="R131" s="11">
        <f t="shared" si="39"/>
        <v>600000</v>
      </c>
      <c r="S131" s="11">
        <f t="shared" si="39"/>
        <v>600000</v>
      </c>
      <c r="T131" s="41"/>
    </row>
    <row r="132" spans="1:20" ht="30" x14ac:dyDescent="0.25">
      <c r="A132" s="52"/>
      <c r="B132" s="52"/>
      <c r="C132" s="3" t="s">
        <v>20</v>
      </c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4"/>
      <c r="P132" s="3"/>
      <c r="Q132" s="3"/>
      <c r="R132" s="3"/>
      <c r="S132" s="3"/>
      <c r="T132" s="58"/>
    </row>
    <row r="133" spans="1:20" ht="48.75" customHeight="1" x14ac:dyDescent="0.25">
      <c r="A133" s="52"/>
      <c r="B133" s="52"/>
      <c r="C133" s="3" t="s">
        <v>76</v>
      </c>
      <c r="D133" s="2">
        <v>733</v>
      </c>
      <c r="E133" s="2">
        <v>1006</v>
      </c>
      <c r="F133" s="6" t="s">
        <v>82</v>
      </c>
      <c r="G133" s="2">
        <v>622</v>
      </c>
      <c r="H133" s="3"/>
      <c r="I133" s="3"/>
      <c r="J133" s="19">
        <v>0</v>
      </c>
      <c r="K133" s="19">
        <v>0</v>
      </c>
      <c r="L133" s="19">
        <v>0</v>
      </c>
      <c r="M133" s="19">
        <v>0</v>
      </c>
      <c r="N133" s="19">
        <v>10000</v>
      </c>
      <c r="O133" s="30">
        <v>0</v>
      </c>
      <c r="P133" s="11">
        <v>10000</v>
      </c>
      <c r="Q133" s="11">
        <v>10000</v>
      </c>
      <c r="R133" s="11">
        <v>10000</v>
      </c>
      <c r="S133" s="11">
        <v>10000</v>
      </c>
      <c r="T133" s="58"/>
    </row>
    <row r="134" spans="1:20" ht="46.5" customHeight="1" x14ac:dyDescent="0.25">
      <c r="A134" s="52"/>
      <c r="B134" s="52"/>
      <c r="C134" s="3" t="s">
        <v>26</v>
      </c>
      <c r="D134" s="2">
        <v>733</v>
      </c>
      <c r="E134" s="2">
        <v>1006</v>
      </c>
      <c r="F134" s="6" t="s">
        <v>82</v>
      </c>
      <c r="G134" s="2">
        <v>612</v>
      </c>
      <c r="H134" s="3"/>
      <c r="I134" s="3"/>
      <c r="J134" s="19">
        <v>88300</v>
      </c>
      <c r="K134" s="19">
        <v>77166</v>
      </c>
      <c r="L134" s="19">
        <v>252300</v>
      </c>
      <c r="M134" s="19">
        <v>239600</v>
      </c>
      <c r="N134" s="19">
        <v>468000</v>
      </c>
      <c r="O134" s="30">
        <v>404300</v>
      </c>
      <c r="P134" s="11">
        <v>468000</v>
      </c>
      <c r="Q134" s="11">
        <v>456843.2</v>
      </c>
      <c r="R134" s="11">
        <v>468000</v>
      </c>
      <c r="S134" s="11">
        <v>468000</v>
      </c>
      <c r="T134" s="58"/>
    </row>
    <row r="135" spans="1:20" ht="63" customHeight="1" x14ac:dyDescent="0.25">
      <c r="A135" s="52"/>
      <c r="B135" s="52"/>
      <c r="C135" s="3" t="s">
        <v>25</v>
      </c>
      <c r="D135" s="2">
        <v>732</v>
      </c>
      <c r="E135" s="2">
        <v>1006</v>
      </c>
      <c r="F135" s="6" t="s">
        <v>82</v>
      </c>
      <c r="G135" s="2">
        <v>244</v>
      </c>
      <c r="H135" s="3"/>
      <c r="I135" s="3"/>
      <c r="J135" s="11">
        <v>15000</v>
      </c>
      <c r="K135" s="11">
        <v>15000</v>
      </c>
      <c r="L135" s="11">
        <v>61400</v>
      </c>
      <c r="M135" s="11">
        <v>44000</v>
      </c>
      <c r="N135" s="11">
        <v>85400</v>
      </c>
      <c r="O135" s="32">
        <v>57000</v>
      </c>
      <c r="P135" s="11">
        <v>98000</v>
      </c>
      <c r="Q135" s="11">
        <v>84000</v>
      </c>
      <c r="R135" s="11">
        <v>98000</v>
      </c>
      <c r="S135" s="11">
        <v>98000</v>
      </c>
      <c r="T135" s="58"/>
    </row>
    <row r="136" spans="1:20" ht="45" x14ac:dyDescent="0.25">
      <c r="A136" s="53"/>
      <c r="B136" s="53"/>
      <c r="C136" s="3" t="s">
        <v>28</v>
      </c>
      <c r="D136" s="26" t="s">
        <v>33</v>
      </c>
      <c r="E136" s="27">
        <v>1006</v>
      </c>
      <c r="F136" s="26" t="s">
        <v>82</v>
      </c>
      <c r="G136" s="27">
        <v>622</v>
      </c>
      <c r="H136" s="28"/>
      <c r="I136" s="28"/>
      <c r="J136" s="19">
        <v>0</v>
      </c>
      <c r="K136" s="19">
        <v>0</v>
      </c>
      <c r="L136" s="19">
        <v>0</v>
      </c>
      <c r="M136" s="19">
        <v>0</v>
      </c>
      <c r="N136" s="19">
        <v>24000</v>
      </c>
      <c r="O136" s="30">
        <v>24000</v>
      </c>
      <c r="P136" s="19">
        <v>24000</v>
      </c>
      <c r="Q136" s="19">
        <v>24000</v>
      </c>
      <c r="R136" s="11">
        <v>24000</v>
      </c>
      <c r="S136" s="11">
        <v>24000</v>
      </c>
      <c r="T136" s="59"/>
    </row>
    <row r="137" spans="1:20" ht="45" x14ac:dyDescent="0.25">
      <c r="A137" s="41" t="s">
        <v>83</v>
      </c>
      <c r="B137" s="50" t="s">
        <v>86</v>
      </c>
      <c r="C137" s="4" t="s">
        <v>21</v>
      </c>
      <c r="D137" s="5" t="s">
        <v>29</v>
      </c>
      <c r="E137" s="5" t="s">
        <v>29</v>
      </c>
      <c r="F137" s="6" t="s">
        <v>303</v>
      </c>
      <c r="G137" s="5" t="s">
        <v>29</v>
      </c>
      <c r="H137" s="4"/>
      <c r="I137" s="4"/>
      <c r="J137" s="19">
        <f>J139</f>
        <v>25100</v>
      </c>
      <c r="K137" s="19">
        <f t="shared" ref="K137:S137" si="40">K139</f>
        <v>19850</v>
      </c>
      <c r="L137" s="19">
        <f t="shared" si="40"/>
        <v>54350</v>
      </c>
      <c r="M137" s="19">
        <f t="shared" si="40"/>
        <v>51100</v>
      </c>
      <c r="N137" s="19">
        <f t="shared" si="40"/>
        <v>82200</v>
      </c>
      <c r="O137" s="30">
        <f t="shared" si="40"/>
        <v>82200</v>
      </c>
      <c r="P137" s="11">
        <f t="shared" si="40"/>
        <v>108200</v>
      </c>
      <c r="Q137" s="11">
        <f t="shared" si="40"/>
        <v>108200</v>
      </c>
      <c r="R137" s="11">
        <f t="shared" si="40"/>
        <v>108200</v>
      </c>
      <c r="S137" s="11">
        <f t="shared" si="40"/>
        <v>108200</v>
      </c>
      <c r="T137" s="41"/>
    </row>
    <row r="138" spans="1:20" ht="30" x14ac:dyDescent="0.25">
      <c r="A138" s="42"/>
      <c r="B138" s="52"/>
      <c r="C138" s="4" t="s">
        <v>20</v>
      </c>
      <c r="D138" s="4"/>
      <c r="E138" s="4"/>
      <c r="F138" s="4"/>
      <c r="G138" s="4"/>
      <c r="H138" s="4"/>
      <c r="I138" s="4"/>
      <c r="J138" s="20"/>
      <c r="K138" s="20"/>
      <c r="L138" s="20"/>
      <c r="M138" s="20"/>
      <c r="N138" s="20"/>
      <c r="O138" s="35"/>
      <c r="P138" s="10"/>
      <c r="Q138" s="10"/>
      <c r="R138" s="10"/>
      <c r="S138" s="10"/>
      <c r="T138" s="44"/>
    </row>
    <row r="139" spans="1:20" ht="51" customHeight="1" x14ac:dyDescent="0.25">
      <c r="A139" s="43"/>
      <c r="B139" s="53"/>
      <c r="C139" s="4" t="s">
        <v>76</v>
      </c>
      <c r="D139" s="5">
        <v>733</v>
      </c>
      <c r="E139" s="5">
        <v>1006</v>
      </c>
      <c r="F139" s="6" t="s">
        <v>84</v>
      </c>
      <c r="G139" s="5">
        <v>612</v>
      </c>
      <c r="H139" s="4"/>
      <c r="I139" s="4"/>
      <c r="J139" s="19">
        <v>25100</v>
      </c>
      <c r="K139" s="19">
        <v>19850</v>
      </c>
      <c r="L139" s="19">
        <v>54350</v>
      </c>
      <c r="M139" s="19">
        <v>51100</v>
      </c>
      <c r="N139" s="19">
        <v>82200</v>
      </c>
      <c r="O139" s="30">
        <v>82200</v>
      </c>
      <c r="P139" s="11">
        <v>108200</v>
      </c>
      <c r="Q139" s="11">
        <v>108200</v>
      </c>
      <c r="R139" s="11">
        <v>108200</v>
      </c>
      <c r="S139" s="11">
        <v>108200</v>
      </c>
      <c r="T139" s="43"/>
    </row>
    <row r="140" spans="1:20" ht="45" x14ac:dyDescent="0.25">
      <c r="A140" s="41" t="s">
        <v>85</v>
      </c>
      <c r="B140" s="41" t="s">
        <v>87</v>
      </c>
      <c r="C140" s="4" t="s">
        <v>21</v>
      </c>
      <c r="D140" s="5" t="s">
        <v>29</v>
      </c>
      <c r="E140" s="5" t="s">
        <v>29</v>
      </c>
      <c r="F140" s="6" t="s">
        <v>303</v>
      </c>
      <c r="G140" s="5" t="s">
        <v>29</v>
      </c>
      <c r="H140" s="4"/>
      <c r="I140" s="4"/>
      <c r="J140" s="11">
        <f>J142</f>
        <v>0</v>
      </c>
      <c r="K140" s="11">
        <f t="shared" ref="K140:S140" si="41">K142</f>
        <v>0</v>
      </c>
      <c r="L140" s="11">
        <f t="shared" si="41"/>
        <v>0</v>
      </c>
      <c r="M140" s="11">
        <f t="shared" si="41"/>
        <v>0</v>
      </c>
      <c r="N140" s="11">
        <f t="shared" si="41"/>
        <v>84300</v>
      </c>
      <c r="O140" s="32">
        <f t="shared" si="41"/>
        <v>0</v>
      </c>
      <c r="P140" s="11">
        <f t="shared" si="41"/>
        <v>84300</v>
      </c>
      <c r="Q140" s="11">
        <f t="shared" si="41"/>
        <v>84300</v>
      </c>
      <c r="R140" s="11">
        <f t="shared" si="41"/>
        <v>84300</v>
      </c>
      <c r="S140" s="11">
        <f t="shared" si="41"/>
        <v>84300</v>
      </c>
      <c r="T140" s="41"/>
    </row>
    <row r="141" spans="1:20" ht="30" x14ac:dyDescent="0.25">
      <c r="A141" s="42"/>
      <c r="B141" s="42"/>
      <c r="C141" s="4" t="s">
        <v>20</v>
      </c>
      <c r="D141" s="4"/>
      <c r="E141" s="4"/>
      <c r="F141" s="4"/>
      <c r="G141" s="4"/>
      <c r="H141" s="4"/>
      <c r="I141" s="4"/>
      <c r="J141" s="10"/>
      <c r="K141" s="10"/>
      <c r="L141" s="10"/>
      <c r="M141" s="10"/>
      <c r="N141" s="10"/>
      <c r="O141" s="33"/>
      <c r="P141" s="10"/>
      <c r="Q141" s="10"/>
      <c r="R141" s="10"/>
      <c r="S141" s="10"/>
      <c r="T141" s="44"/>
    </row>
    <row r="142" spans="1:20" ht="64.5" customHeight="1" x14ac:dyDescent="0.25">
      <c r="A142" s="43"/>
      <c r="B142" s="43"/>
      <c r="C142" s="4" t="s">
        <v>25</v>
      </c>
      <c r="D142" s="5">
        <v>732</v>
      </c>
      <c r="E142" s="5">
        <v>1003</v>
      </c>
      <c r="F142" s="6" t="s">
        <v>88</v>
      </c>
      <c r="G142" s="5">
        <v>321</v>
      </c>
      <c r="H142" s="4"/>
      <c r="I142" s="4"/>
      <c r="J142" s="11">
        <v>0</v>
      </c>
      <c r="K142" s="11">
        <v>0</v>
      </c>
      <c r="L142" s="11">
        <v>0</v>
      </c>
      <c r="M142" s="11">
        <v>0</v>
      </c>
      <c r="N142" s="11">
        <v>84300</v>
      </c>
      <c r="O142" s="30">
        <v>0</v>
      </c>
      <c r="P142" s="11">
        <v>84300</v>
      </c>
      <c r="Q142" s="11">
        <v>84300</v>
      </c>
      <c r="R142" s="11">
        <v>84300</v>
      </c>
      <c r="S142" s="11">
        <v>84300</v>
      </c>
      <c r="T142" s="43"/>
    </row>
    <row r="143" spans="1:20" ht="45" x14ac:dyDescent="0.25">
      <c r="A143" s="41" t="s">
        <v>89</v>
      </c>
      <c r="B143" s="41" t="s">
        <v>90</v>
      </c>
      <c r="C143" s="4" t="s">
        <v>21</v>
      </c>
      <c r="D143" s="5" t="s">
        <v>29</v>
      </c>
      <c r="E143" s="5" t="s">
        <v>29</v>
      </c>
      <c r="F143" s="6" t="s">
        <v>303</v>
      </c>
      <c r="G143" s="5" t="s">
        <v>29</v>
      </c>
      <c r="H143" s="4"/>
      <c r="I143" s="4"/>
      <c r="J143" s="11">
        <f>J145</f>
        <v>0</v>
      </c>
      <c r="K143" s="11">
        <f t="shared" ref="K143:S143" si="42">K145</f>
        <v>0</v>
      </c>
      <c r="L143" s="11">
        <f t="shared" si="42"/>
        <v>0</v>
      </c>
      <c r="M143" s="11">
        <f t="shared" si="42"/>
        <v>0</v>
      </c>
      <c r="N143" s="11">
        <f t="shared" si="42"/>
        <v>8000</v>
      </c>
      <c r="O143" s="32">
        <f t="shared" si="42"/>
        <v>8000</v>
      </c>
      <c r="P143" s="11">
        <f t="shared" si="42"/>
        <v>8000</v>
      </c>
      <c r="Q143" s="11">
        <f t="shared" si="42"/>
        <v>8000</v>
      </c>
      <c r="R143" s="11">
        <f t="shared" si="42"/>
        <v>8000</v>
      </c>
      <c r="S143" s="11">
        <f t="shared" si="42"/>
        <v>8000</v>
      </c>
      <c r="T143" s="41"/>
    </row>
    <row r="144" spans="1:20" ht="30" x14ac:dyDescent="0.25">
      <c r="A144" s="42"/>
      <c r="B144" s="42"/>
      <c r="C144" s="4" t="s">
        <v>20</v>
      </c>
      <c r="D144" s="4"/>
      <c r="E144" s="4"/>
      <c r="F144" s="4"/>
      <c r="G144" s="4"/>
      <c r="H144" s="4"/>
      <c r="I144" s="4"/>
      <c r="J144" s="10"/>
      <c r="K144" s="10"/>
      <c r="L144" s="10"/>
      <c r="M144" s="10"/>
      <c r="N144" s="10"/>
      <c r="O144" s="33"/>
      <c r="P144" s="10"/>
      <c r="Q144" s="10"/>
      <c r="R144" s="10"/>
      <c r="S144" s="10"/>
      <c r="T144" s="44"/>
    </row>
    <row r="145" spans="1:20" ht="64.5" customHeight="1" x14ac:dyDescent="0.25">
      <c r="A145" s="43"/>
      <c r="B145" s="43"/>
      <c r="C145" s="4" t="s">
        <v>25</v>
      </c>
      <c r="D145" s="5">
        <v>732</v>
      </c>
      <c r="E145" s="5">
        <v>1003</v>
      </c>
      <c r="F145" s="6" t="s">
        <v>91</v>
      </c>
      <c r="G145" s="5">
        <v>313</v>
      </c>
      <c r="H145" s="4"/>
      <c r="I145" s="4"/>
      <c r="J145" s="11">
        <v>0</v>
      </c>
      <c r="K145" s="11">
        <v>0</v>
      </c>
      <c r="L145" s="11">
        <v>0</v>
      </c>
      <c r="M145" s="11">
        <v>0</v>
      </c>
      <c r="N145" s="11">
        <v>8000</v>
      </c>
      <c r="O145" s="30">
        <v>8000</v>
      </c>
      <c r="P145" s="11">
        <v>8000</v>
      </c>
      <c r="Q145" s="11">
        <v>8000</v>
      </c>
      <c r="R145" s="11">
        <v>8000</v>
      </c>
      <c r="S145" s="11">
        <v>8000</v>
      </c>
      <c r="T145" s="43"/>
    </row>
    <row r="146" spans="1:20" ht="45" x14ac:dyDescent="0.25">
      <c r="A146" s="41" t="s">
        <v>92</v>
      </c>
      <c r="B146" s="41" t="s">
        <v>93</v>
      </c>
      <c r="C146" s="4" t="s">
        <v>21</v>
      </c>
      <c r="D146" s="5" t="s">
        <v>29</v>
      </c>
      <c r="E146" s="5" t="s">
        <v>29</v>
      </c>
      <c r="F146" s="6" t="s">
        <v>303</v>
      </c>
      <c r="G146" s="5" t="s">
        <v>29</v>
      </c>
      <c r="H146" s="4"/>
      <c r="I146" s="4"/>
      <c r="J146" s="11">
        <f>J148</f>
        <v>72150</v>
      </c>
      <c r="K146" s="11">
        <f t="shared" ref="K146:S146" si="43">K148</f>
        <v>72150</v>
      </c>
      <c r="L146" s="11">
        <f t="shared" si="43"/>
        <v>140600</v>
      </c>
      <c r="M146" s="11">
        <f t="shared" si="43"/>
        <v>140600</v>
      </c>
      <c r="N146" s="11">
        <f t="shared" si="43"/>
        <v>216450</v>
      </c>
      <c r="O146" s="32">
        <f t="shared" si="43"/>
        <v>212750</v>
      </c>
      <c r="P146" s="11">
        <f t="shared" si="43"/>
        <v>284900</v>
      </c>
      <c r="Q146" s="11">
        <f t="shared" si="43"/>
        <v>284900</v>
      </c>
      <c r="R146" s="11">
        <f t="shared" si="43"/>
        <v>288600</v>
      </c>
      <c r="S146" s="11">
        <f t="shared" si="43"/>
        <v>288600</v>
      </c>
      <c r="T146" s="41"/>
    </row>
    <row r="147" spans="1:20" ht="30" x14ac:dyDescent="0.25">
      <c r="A147" s="42"/>
      <c r="B147" s="42"/>
      <c r="C147" s="4" t="s">
        <v>20</v>
      </c>
      <c r="D147" s="4"/>
      <c r="E147" s="4"/>
      <c r="F147" s="4"/>
      <c r="G147" s="4"/>
      <c r="H147" s="4"/>
      <c r="I147" s="4"/>
      <c r="J147" s="10"/>
      <c r="K147" s="10"/>
      <c r="L147" s="10"/>
      <c r="M147" s="10"/>
      <c r="N147" s="10"/>
      <c r="O147" s="33"/>
      <c r="P147" s="10"/>
      <c r="Q147" s="10"/>
      <c r="R147" s="10"/>
      <c r="S147" s="10"/>
      <c r="T147" s="44"/>
    </row>
    <row r="148" spans="1:20" ht="64.5" customHeight="1" x14ac:dyDescent="0.25">
      <c r="A148" s="43"/>
      <c r="B148" s="43"/>
      <c r="C148" s="4" t="s">
        <v>25</v>
      </c>
      <c r="D148" s="5">
        <v>732</v>
      </c>
      <c r="E148" s="5">
        <v>1003</v>
      </c>
      <c r="F148" s="6" t="s">
        <v>94</v>
      </c>
      <c r="G148" s="5">
        <v>313</v>
      </c>
      <c r="H148" s="4"/>
      <c r="I148" s="4"/>
      <c r="J148" s="11">
        <v>72150</v>
      </c>
      <c r="K148" s="11">
        <v>72150</v>
      </c>
      <c r="L148" s="11">
        <v>140600</v>
      </c>
      <c r="M148" s="11">
        <v>140600</v>
      </c>
      <c r="N148" s="11">
        <v>216450</v>
      </c>
      <c r="O148" s="30">
        <v>212750</v>
      </c>
      <c r="P148" s="11">
        <v>284900</v>
      </c>
      <c r="Q148" s="11">
        <v>284900</v>
      </c>
      <c r="R148" s="11">
        <v>288600</v>
      </c>
      <c r="S148" s="11">
        <v>288600</v>
      </c>
      <c r="T148" s="43"/>
    </row>
    <row r="149" spans="1:20" ht="45" x14ac:dyDescent="0.25">
      <c r="A149" s="41" t="s">
        <v>95</v>
      </c>
      <c r="B149" s="41" t="s">
        <v>96</v>
      </c>
      <c r="C149" s="4" t="s">
        <v>21</v>
      </c>
      <c r="D149" s="5" t="s">
        <v>29</v>
      </c>
      <c r="E149" s="5" t="s">
        <v>29</v>
      </c>
      <c r="F149" s="6" t="s">
        <v>303</v>
      </c>
      <c r="G149" s="5" t="s">
        <v>29</v>
      </c>
      <c r="H149" s="4"/>
      <c r="I149" s="4"/>
      <c r="J149" s="11">
        <f>J151</f>
        <v>0</v>
      </c>
      <c r="K149" s="11">
        <f t="shared" ref="K149:S149" si="44">K151</f>
        <v>0</v>
      </c>
      <c r="L149" s="11">
        <f t="shared" si="44"/>
        <v>0</v>
      </c>
      <c r="M149" s="11">
        <f t="shared" si="44"/>
        <v>0</v>
      </c>
      <c r="N149" s="11">
        <f t="shared" si="44"/>
        <v>101380</v>
      </c>
      <c r="O149" s="32">
        <f t="shared" si="44"/>
        <v>100380</v>
      </c>
      <c r="P149" s="11">
        <f t="shared" si="44"/>
        <v>300000</v>
      </c>
      <c r="Q149" s="11">
        <f t="shared" si="44"/>
        <v>165507</v>
      </c>
      <c r="R149" s="11">
        <f t="shared" si="44"/>
        <v>260000</v>
      </c>
      <c r="S149" s="11">
        <f t="shared" si="44"/>
        <v>260000</v>
      </c>
      <c r="T149" s="41" t="s">
        <v>287</v>
      </c>
    </row>
    <row r="150" spans="1:20" ht="30" x14ac:dyDescent="0.25">
      <c r="A150" s="42"/>
      <c r="B150" s="42"/>
      <c r="C150" s="4" t="s">
        <v>20</v>
      </c>
      <c r="D150" s="4"/>
      <c r="E150" s="4"/>
      <c r="F150" s="4"/>
      <c r="G150" s="4"/>
      <c r="H150" s="4"/>
      <c r="I150" s="4"/>
      <c r="J150" s="10"/>
      <c r="K150" s="10"/>
      <c r="L150" s="10"/>
      <c r="M150" s="10"/>
      <c r="N150" s="10"/>
      <c r="O150" s="33"/>
      <c r="P150" s="10"/>
      <c r="Q150" s="10"/>
      <c r="R150" s="10"/>
      <c r="S150" s="10"/>
      <c r="T150" s="44"/>
    </row>
    <row r="151" spans="1:20" ht="64.5" customHeight="1" x14ac:dyDescent="0.25">
      <c r="A151" s="43"/>
      <c r="B151" s="43"/>
      <c r="C151" s="4" t="s">
        <v>25</v>
      </c>
      <c r="D151" s="5">
        <v>732</v>
      </c>
      <c r="E151" s="5">
        <v>1003</v>
      </c>
      <c r="F151" s="6" t="s">
        <v>97</v>
      </c>
      <c r="G151" s="5">
        <v>313</v>
      </c>
      <c r="H151" s="4"/>
      <c r="I151" s="4"/>
      <c r="J151" s="11">
        <v>0</v>
      </c>
      <c r="K151" s="11">
        <v>0</v>
      </c>
      <c r="L151" s="11">
        <v>0</v>
      </c>
      <c r="M151" s="11">
        <v>0</v>
      </c>
      <c r="N151" s="11">
        <v>101380</v>
      </c>
      <c r="O151" s="30">
        <v>100380</v>
      </c>
      <c r="P151" s="11">
        <v>300000</v>
      </c>
      <c r="Q151" s="11">
        <v>165507</v>
      </c>
      <c r="R151" s="11">
        <v>260000</v>
      </c>
      <c r="S151" s="11">
        <v>260000</v>
      </c>
      <c r="T151" s="43"/>
    </row>
    <row r="152" spans="1:20" ht="45" x14ac:dyDescent="0.25">
      <c r="A152" s="41" t="s">
        <v>98</v>
      </c>
      <c r="B152" s="41" t="s">
        <v>100</v>
      </c>
      <c r="C152" s="4" t="s">
        <v>21</v>
      </c>
      <c r="D152" s="5" t="s">
        <v>29</v>
      </c>
      <c r="E152" s="5" t="s">
        <v>29</v>
      </c>
      <c r="F152" s="6" t="s">
        <v>303</v>
      </c>
      <c r="G152" s="5" t="s">
        <v>29</v>
      </c>
      <c r="H152" s="4"/>
      <c r="I152" s="4"/>
      <c r="J152" s="11">
        <f>J154</f>
        <v>7575</v>
      </c>
      <c r="K152" s="11">
        <f t="shared" ref="K152:S152" si="45">K154</f>
        <v>7575</v>
      </c>
      <c r="L152" s="11">
        <f t="shared" si="45"/>
        <v>15150</v>
      </c>
      <c r="M152" s="11">
        <f t="shared" si="45"/>
        <v>14730</v>
      </c>
      <c r="N152" s="11">
        <f t="shared" si="45"/>
        <v>21675</v>
      </c>
      <c r="O152" s="32">
        <f t="shared" si="45"/>
        <v>21675</v>
      </c>
      <c r="P152" s="11">
        <f t="shared" si="45"/>
        <v>28620</v>
      </c>
      <c r="Q152" s="11">
        <f t="shared" si="45"/>
        <v>27975</v>
      </c>
      <c r="R152" s="11">
        <f t="shared" si="45"/>
        <v>32800</v>
      </c>
      <c r="S152" s="11">
        <f t="shared" si="45"/>
        <v>32800</v>
      </c>
      <c r="T152" s="41"/>
    </row>
    <row r="153" spans="1:20" ht="30" x14ac:dyDescent="0.25">
      <c r="A153" s="42"/>
      <c r="B153" s="42"/>
      <c r="C153" s="4" t="s">
        <v>20</v>
      </c>
      <c r="D153" s="4"/>
      <c r="E153" s="4"/>
      <c r="F153" s="4"/>
      <c r="G153" s="4"/>
      <c r="H153" s="4"/>
      <c r="I153" s="4"/>
      <c r="J153" s="10"/>
      <c r="K153" s="10"/>
      <c r="L153" s="10"/>
      <c r="M153" s="10"/>
      <c r="N153" s="10"/>
      <c r="O153" s="33"/>
      <c r="P153" s="10"/>
      <c r="Q153" s="10"/>
      <c r="R153" s="10"/>
      <c r="S153" s="10"/>
      <c r="T153" s="44"/>
    </row>
    <row r="154" spans="1:20" ht="64.5" customHeight="1" x14ac:dyDescent="0.25">
      <c r="A154" s="43"/>
      <c r="B154" s="43"/>
      <c r="C154" s="4" t="s">
        <v>25</v>
      </c>
      <c r="D154" s="5">
        <v>732</v>
      </c>
      <c r="E154" s="5">
        <v>1003</v>
      </c>
      <c r="F154" s="6" t="s">
        <v>99</v>
      </c>
      <c r="G154" s="5">
        <v>313</v>
      </c>
      <c r="H154" s="4"/>
      <c r="I154" s="4"/>
      <c r="J154" s="11">
        <v>7575</v>
      </c>
      <c r="K154" s="11">
        <v>7575</v>
      </c>
      <c r="L154" s="11">
        <v>15150</v>
      </c>
      <c r="M154" s="11">
        <v>14730</v>
      </c>
      <c r="N154" s="11">
        <v>21675</v>
      </c>
      <c r="O154" s="30">
        <v>21675</v>
      </c>
      <c r="P154" s="11">
        <v>28620</v>
      </c>
      <c r="Q154" s="11">
        <v>27975</v>
      </c>
      <c r="R154" s="11">
        <v>32800</v>
      </c>
      <c r="S154" s="11">
        <v>32800</v>
      </c>
      <c r="T154" s="43"/>
    </row>
    <row r="155" spans="1:20" ht="45" x14ac:dyDescent="0.25">
      <c r="A155" s="41" t="s">
        <v>101</v>
      </c>
      <c r="B155" s="41" t="s">
        <v>151</v>
      </c>
      <c r="C155" s="4" t="s">
        <v>21</v>
      </c>
      <c r="D155" s="5" t="s">
        <v>29</v>
      </c>
      <c r="E155" s="5" t="s">
        <v>29</v>
      </c>
      <c r="F155" s="6" t="s">
        <v>303</v>
      </c>
      <c r="G155" s="5" t="s">
        <v>29</v>
      </c>
      <c r="H155" s="4"/>
      <c r="I155" s="4"/>
      <c r="J155" s="11">
        <f>J157</f>
        <v>2000</v>
      </c>
      <c r="K155" s="11">
        <f t="shared" ref="K155:S155" si="46">K157</f>
        <v>0</v>
      </c>
      <c r="L155" s="11">
        <f t="shared" si="46"/>
        <v>3000</v>
      </c>
      <c r="M155" s="11">
        <f t="shared" si="46"/>
        <v>1000</v>
      </c>
      <c r="N155" s="11">
        <f t="shared" si="46"/>
        <v>3000</v>
      </c>
      <c r="O155" s="32">
        <f t="shared" si="46"/>
        <v>2000</v>
      </c>
      <c r="P155" s="11">
        <f t="shared" si="46"/>
        <v>3000</v>
      </c>
      <c r="Q155" s="11">
        <f t="shared" si="46"/>
        <v>3000</v>
      </c>
      <c r="R155" s="11">
        <f t="shared" si="46"/>
        <v>0</v>
      </c>
      <c r="S155" s="11">
        <f t="shared" si="46"/>
        <v>5000</v>
      </c>
      <c r="T155" s="41"/>
    </row>
    <row r="156" spans="1:20" ht="30" x14ac:dyDescent="0.25">
      <c r="A156" s="42"/>
      <c r="B156" s="42"/>
      <c r="C156" s="4" t="s">
        <v>20</v>
      </c>
      <c r="D156" s="4"/>
      <c r="E156" s="4"/>
      <c r="F156" s="4"/>
      <c r="G156" s="4"/>
      <c r="H156" s="4"/>
      <c r="I156" s="4"/>
      <c r="J156" s="10"/>
      <c r="K156" s="10"/>
      <c r="L156" s="10"/>
      <c r="M156" s="10"/>
      <c r="N156" s="10"/>
      <c r="O156" s="33"/>
      <c r="P156" s="10"/>
      <c r="Q156" s="10"/>
      <c r="R156" s="10"/>
      <c r="S156" s="10"/>
      <c r="T156" s="44"/>
    </row>
    <row r="157" spans="1:20" ht="64.5" customHeight="1" x14ac:dyDescent="0.25">
      <c r="A157" s="43"/>
      <c r="B157" s="43"/>
      <c r="C157" s="4" t="s">
        <v>25</v>
      </c>
      <c r="D157" s="5">
        <v>732</v>
      </c>
      <c r="E157" s="5">
        <v>1003</v>
      </c>
      <c r="F157" s="6" t="s">
        <v>102</v>
      </c>
      <c r="G157" s="5">
        <v>244</v>
      </c>
      <c r="H157" s="4"/>
      <c r="I157" s="4"/>
      <c r="J157" s="11">
        <v>2000</v>
      </c>
      <c r="K157" s="11">
        <v>0</v>
      </c>
      <c r="L157" s="11">
        <v>3000</v>
      </c>
      <c r="M157" s="11">
        <v>1000</v>
      </c>
      <c r="N157" s="11">
        <v>3000</v>
      </c>
      <c r="O157" s="30">
        <v>2000</v>
      </c>
      <c r="P157" s="11">
        <v>3000</v>
      </c>
      <c r="Q157" s="11">
        <v>3000</v>
      </c>
      <c r="R157" s="11">
        <v>0</v>
      </c>
      <c r="S157" s="11">
        <v>5000</v>
      </c>
      <c r="T157" s="43"/>
    </row>
    <row r="158" spans="1:20" ht="45" x14ac:dyDescent="0.25">
      <c r="A158" s="41" t="s">
        <v>103</v>
      </c>
      <c r="B158" s="41" t="s">
        <v>105</v>
      </c>
      <c r="C158" s="4" t="s">
        <v>21</v>
      </c>
      <c r="D158" s="5" t="s">
        <v>29</v>
      </c>
      <c r="E158" s="5" t="s">
        <v>29</v>
      </c>
      <c r="F158" s="6" t="s">
        <v>303</v>
      </c>
      <c r="G158" s="5" t="s">
        <v>29</v>
      </c>
      <c r="H158" s="4"/>
      <c r="I158" s="4"/>
      <c r="J158" s="11">
        <f>J160</f>
        <v>150000</v>
      </c>
      <c r="K158" s="11">
        <f t="shared" ref="K158:S158" si="47">K160</f>
        <v>0</v>
      </c>
      <c r="L158" s="11">
        <f t="shared" si="47"/>
        <v>150000</v>
      </c>
      <c r="M158" s="11">
        <f t="shared" si="47"/>
        <v>150000</v>
      </c>
      <c r="N158" s="11">
        <f t="shared" si="47"/>
        <v>150000</v>
      </c>
      <c r="O158" s="32">
        <f t="shared" si="47"/>
        <v>150000</v>
      </c>
      <c r="P158" s="11">
        <f t="shared" si="47"/>
        <v>300000</v>
      </c>
      <c r="Q158" s="11">
        <f t="shared" si="47"/>
        <v>150000</v>
      </c>
      <c r="R158" s="11">
        <f t="shared" si="47"/>
        <v>150000</v>
      </c>
      <c r="S158" s="11">
        <f t="shared" si="47"/>
        <v>150000</v>
      </c>
      <c r="T158" s="41" t="s">
        <v>289</v>
      </c>
    </row>
    <row r="159" spans="1:20" ht="30" x14ac:dyDescent="0.25">
      <c r="A159" s="42"/>
      <c r="B159" s="42"/>
      <c r="C159" s="4" t="s">
        <v>20</v>
      </c>
      <c r="D159" s="4"/>
      <c r="E159" s="4"/>
      <c r="F159" s="4"/>
      <c r="G159" s="4"/>
      <c r="H159" s="4"/>
      <c r="I159" s="4"/>
      <c r="J159" s="10"/>
      <c r="K159" s="10"/>
      <c r="L159" s="10"/>
      <c r="M159" s="10"/>
      <c r="N159" s="10"/>
      <c r="O159" s="33"/>
      <c r="P159" s="10"/>
      <c r="Q159" s="10"/>
      <c r="R159" s="10"/>
      <c r="S159" s="10"/>
      <c r="T159" s="44"/>
    </row>
    <row r="160" spans="1:20" ht="64.5" customHeight="1" x14ac:dyDescent="0.25">
      <c r="A160" s="43"/>
      <c r="B160" s="43"/>
      <c r="C160" s="4" t="s">
        <v>25</v>
      </c>
      <c r="D160" s="5">
        <v>732</v>
      </c>
      <c r="E160" s="5">
        <v>1003</v>
      </c>
      <c r="F160" s="6" t="s">
        <v>104</v>
      </c>
      <c r="G160" s="5">
        <v>321</v>
      </c>
      <c r="H160" s="4"/>
      <c r="I160" s="4"/>
      <c r="J160" s="11">
        <v>150000</v>
      </c>
      <c r="K160" s="11">
        <v>0</v>
      </c>
      <c r="L160" s="11">
        <v>150000</v>
      </c>
      <c r="M160" s="11">
        <v>150000</v>
      </c>
      <c r="N160" s="11">
        <v>150000</v>
      </c>
      <c r="O160" s="32">
        <v>150000</v>
      </c>
      <c r="P160" s="11">
        <v>300000</v>
      </c>
      <c r="Q160" s="11">
        <v>150000</v>
      </c>
      <c r="R160" s="11">
        <v>150000</v>
      </c>
      <c r="S160" s="11">
        <v>150000</v>
      </c>
      <c r="T160" s="43"/>
    </row>
    <row r="161" spans="1:20" ht="45" x14ac:dyDescent="0.25">
      <c r="A161" s="41" t="s">
        <v>106</v>
      </c>
      <c r="B161" s="41" t="s">
        <v>108</v>
      </c>
      <c r="C161" s="4" t="s">
        <v>21</v>
      </c>
      <c r="D161" s="5" t="s">
        <v>29</v>
      </c>
      <c r="E161" s="5" t="s">
        <v>29</v>
      </c>
      <c r="F161" s="6" t="s">
        <v>303</v>
      </c>
      <c r="G161" s="5" t="s">
        <v>29</v>
      </c>
      <c r="H161" s="4"/>
      <c r="I161" s="4"/>
      <c r="J161" s="11">
        <f>J163</f>
        <v>800055</v>
      </c>
      <c r="K161" s="11">
        <f t="shared" ref="K161:S161" si="48">K163</f>
        <v>793526.55</v>
      </c>
      <c r="L161" s="11">
        <f t="shared" si="48"/>
        <v>1570504.67</v>
      </c>
      <c r="M161" s="11">
        <f t="shared" si="48"/>
        <v>1570504.57</v>
      </c>
      <c r="N161" s="11">
        <f t="shared" si="48"/>
        <v>2344160.33</v>
      </c>
      <c r="O161" s="32">
        <f t="shared" si="48"/>
        <v>2344105.41</v>
      </c>
      <c r="P161" s="11">
        <f t="shared" si="48"/>
        <v>3124080</v>
      </c>
      <c r="Q161" s="11">
        <f t="shared" si="48"/>
        <v>3123125.25</v>
      </c>
      <c r="R161" s="11">
        <f t="shared" si="48"/>
        <v>3057180</v>
      </c>
      <c r="S161" s="11">
        <f t="shared" si="48"/>
        <v>3057180</v>
      </c>
      <c r="T161" s="41"/>
    </row>
    <row r="162" spans="1:20" ht="30" x14ac:dyDescent="0.25">
      <c r="A162" s="42"/>
      <c r="B162" s="42"/>
      <c r="C162" s="4" t="s">
        <v>20</v>
      </c>
      <c r="D162" s="4"/>
      <c r="E162" s="4"/>
      <c r="F162" s="4"/>
      <c r="G162" s="4"/>
      <c r="H162" s="4"/>
      <c r="I162" s="4"/>
      <c r="J162" s="10"/>
      <c r="K162" s="10"/>
      <c r="L162" s="10"/>
      <c r="M162" s="10"/>
      <c r="N162" s="10"/>
      <c r="O162" s="33"/>
      <c r="P162" s="10"/>
      <c r="Q162" s="10"/>
      <c r="R162" s="10"/>
      <c r="S162" s="10"/>
      <c r="T162" s="44"/>
    </row>
    <row r="163" spans="1:20" ht="64.5" customHeight="1" x14ac:dyDescent="0.25">
      <c r="A163" s="43"/>
      <c r="B163" s="43"/>
      <c r="C163" s="4" t="s">
        <v>25</v>
      </c>
      <c r="D163" s="5">
        <v>732</v>
      </c>
      <c r="E163" s="5">
        <v>1001</v>
      </c>
      <c r="F163" s="6" t="s">
        <v>107</v>
      </c>
      <c r="G163" s="5">
        <v>312</v>
      </c>
      <c r="H163" s="4"/>
      <c r="I163" s="4"/>
      <c r="J163" s="11">
        <v>800055</v>
      </c>
      <c r="K163" s="11">
        <v>793526.55</v>
      </c>
      <c r="L163" s="11">
        <v>1570504.67</v>
      </c>
      <c r="M163" s="11">
        <v>1570504.57</v>
      </c>
      <c r="N163" s="11">
        <v>2344160.33</v>
      </c>
      <c r="O163" s="32">
        <v>2344105.41</v>
      </c>
      <c r="P163" s="11">
        <v>3124080</v>
      </c>
      <c r="Q163" s="11">
        <v>3123125.25</v>
      </c>
      <c r="R163" s="11">
        <v>3057180</v>
      </c>
      <c r="S163" s="11">
        <v>3057180</v>
      </c>
      <c r="T163" s="43"/>
    </row>
    <row r="164" spans="1:20" ht="45" x14ac:dyDescent="0.25">
      <c r="A164" s="41" t="s">
        <v>109</v>
      </c>
      <c r="B164" s="41" t="s">
        <v>280</v>
      </c>
      <c r="C164" s="4" t="s">
        <v>21</v>
      </c>
      <c r="D164" s="5" t="s">
        <v>29</v>
      </c>
      <c r="E164" s="5" t="s">
        <v>29</v>
      </c>
      <c r="F164" s="6" t="s">
        <v>303</v>
      </c>
      <c r="G164" s="5" t="s">
        <v>29</v>
      </c>
      <c r="H164" s="4"/>
      <c r="I164" s="4"/>
      <c r="J164" s="11">
        <f>J166</f>
        <v>211450</v>
      </c>
      <c r="K164" s="11">
        <f t="shared" ref="K164:S164" si="49">K166</f>
        <v>210474.64</v>
      </c>
      <c r="L164" s="11">
        <f t="shared" si="49"/>
        <v>421450</v>
      </c>
      <c r="M164" s="11">
        <f t="shared" si="49"/>
        <v>421142.16</v>
      </c>
      <c r="N164" s="11">
        <f t="shared" si="49"/>
        <v>650210</v>
      </c>
      <c r="O164" s="32">
        <f t="shared" si="49"/>
        <v>650201.38</v>
      </c>
      <c r="P164" s="11">
        <f t="shared" si="49"/>
        <v>913800</v>
      </c>
      <c r="Q164" s="11">
        <f t="shared" si="49"/>
        <v>886464.58</v>
      </c>
      <c r="R164" s="11">
        <f t="shared" si="49"/>
        <v>813800</v>
      </c>
      <c r="S164" s="11">
        <f t="shared" si="49"/>
        <v>813800</v>
      </c>
      <c r="T164" s="41"/>
    </row>
    <row r="165" spans="1:20" ht="30" x14ac:dyDescent="0.25">
      <c r="A165" s="42"/>
      <c r="B165" s="42"/>
      <c r="C165" s="4" t="s">
        <v>20</v>
      </c>
      <c r="D165" s="4"/>
      <c r="E165" s="4"/>
      <c r="F165" s="4"/>
      <c r="G165" s="4"/>
      <c r="H165" s="4"/>
      <c r="I165" s="4"/>
      <c r="J165" s="10"/>
      <c r="K165" s="10"/>
      <c r="L165" s="10"/>
      <c r="M165" s="10"/>
      <c r="N165" s="10"/>
      <c r="O165" s="33"/>
      <c r="P165" s="10"/>
      <c r="Q165" s="10"/>
      <c r="R165" s="10"/>
      <c r="S165" s="10"/>
      <c r="T165" s="44"/>
    </row>
    <row r="166" spans="1:20" ht="95.25" customHeight="1" x14ac:dyDescent="0.25">
      <c r="A166" s="43"/>
      <c r="B166" s="43"/>
      <c r="C166" s="4" t="s">
        <v>25</v>
      </c>
      <c r="D166" s="5">
        <v>732</v>
      </c>
      <c r="E166" s="5">
        <v>1003</v>
      </c>
      <c r="F166" s="6" t="s">
        <v>110</v>
      </c>
      <c r="G166" s="5">
        <v>313</v>
      </c>
      <c r="H166" s="4"/>
      <c r="I166" s="4"/>
      <c r="J166" s="11">
        <v>211450</v>
      </c>
      <c r="K166" s="11">
        <v>210474.64</v>
      </c>
      <c r="L166" s="11">
        <v>421450</v>
      </c>
      <c r="M166" s="11">
        <v>421142.16</v>
      </c>
      <c r="N166" s="11">
        <v>650210</v>
      </c>
      <c r="O166" s="32">
        <v>650201.38</v>
      </c>
      <c r="P166" s="11">
        <v>913800</v>
      </c>
      <c r="Q166" s="11">
        <v>886464.58</v>
      </c>
      <c r="R166" s="11">
        <v>813800</v>
      </c>
      <c r="S166" s="11">
        <v>813800</v>
      </c>
      <c r="T166" s="43"/>
    </row>
    <row r="167" spans="1:20" ht="45" x14ac:dyDescent="0.25">
      <c r="A167" s="41" t="s">
        <v>111</v>
      </c>
      <c r="B167" s="41" t="s">
        <v>281</v>
      </c>
      <c r="C167" s="4" t="s">
        <v>21</v>
      </c>
      <c r="D167" s="5" t="s">
        <v>29</v>
      </c>
      <c r="E167" s="5" t="s">
        <v>29</v>
      </c>
      <c r="F167" s="6" t="s">
        <v>303</v>
      </c>
      <c r="G167" s="5" t="s">
        <v>29</v>
      </c>
      <c r="H167" s="4"/>
      <c r="I167" s="4"/>
      <c r="J167" s="11">
        <f>J169</f>
        <v>0</v>
      </c>
      <c r="K167" s="11">
        <f t="shared" ref="K167:S167" si="50">K169</f>
        <v>0</v>
      </c>
      <c r="L167" s="11">
        <f t="shared" si="50"/>
        <v>0</v>
      </c>
      <c r="M167" s="11">
        <f t="shared" si="50"/>
        <v>0</v>
      </c>
      <c r="N167" s="11">
        <f t="shared" si="50"/>
        <v>0</v>
      </c>
      <c r="O167" s="32">
        <f t="shared" si="50"/>
        <v>0</v>
      </c>
      <c r="P167" s="11">
        <f t="shared" si="50"/>
        <v>0</v>
      </c>
      <c r="Q167" s="11">
        <f t="shared" si="50"/>
        <v>0</v>
      </c>
      <c r="R167" s="11">
        <f t="shared" si="50"/>
        <v>40000</v>
      </c>
      <c r="S167" s="11">
        <f t="shared" si="50"/>
        <v>40000</v>
      </c>
      <c r="T167" s="41"/>
    </row>
    <row r="168" spans="1:20" ht="30" x14ac:dyDescent="0.25">
      <c r="A168" s="42"/>
      <c r="B168" s="42"/>
      <c r="C168" s="4" t="s">
        <v>20</v>
      </c>
      <c r="D168" s="4"/>
      <c r="E168" s="4"/>
      <c r="F168" s="4"/>
      <c r="G168" s="4"/>
      <c r="H168" s="4"/>
      <c r="I168" s="4"/>
      <c r="J168" s="10"/>
      <c r="K168" s="10"/>
      <c r="L168" s="10"/>
      <c r="M168" s="10"/>
      <c r="N168" s="10"/>
      <c r="O168" s="33"/>
      <c r="P168" s="10"/>
      <c r="Q168" s="10"/>
      <c r="R168" s="10"/>
      <c r="S168" s="10"/>
      <c r="T168" s="44"/>
    </row>
    <row r="169" spans="1:20" ht="96.75" customHeight="1" x14ac:dyDescent="0.25">
      <c r="A169" s="43"/>
      <c r="B169" s="43"/>
      <c r="C169" s="4" t="s">
        <v>25</v>
      </c>
      <c r="D169" s="5">
        <v>732</v>
      </c>
      <c r="E169" s="5">
        <v>1003</v>
      </c>
      <c r="F169" s="6" t="s">
        <v>112</v>
      </c>
      <c r="G169" s="5">
        <v>321</v>
      </c>
      <c r="H169" s="4"/>
      <c r="I169" s="4"/>
      <c r="J169" s="11">
        <v>0</v>
      </c>
      <c r="K169" s="11">
        <v>0</v>
      </c>
      <c r="L169" s="11">
        <v>0</v>
      </c>
      <c r="M169" s="11">
        <v>0</v>
      </c>
      <c r="N169" s="11">
        <v>0</v>
      </c>
      <c r="O169" s="32">
        <v>0</v>
      </c>
      <c r="P169" s="11">
        <v>0</v>
      </c>
      <c r="Q169" s="11">
        <v>0</v>
      </c>
      <c r="R169" s="11">
        <v>40000</v>
      </c>
      <c r="S169" s="11">
        <v>40000</v>
      </c>
      <c r="T169" s="43"/>
    </row>
    <row r="170" spans="1:20" ht="45" x14ac:dyDescent="0.25">
      <c r="A170" s="41" t="s">
        <v>113</v>
      </c>
      <c r="B170" s="41" t="s">
        <v>282</v>
      </c>
      <c r="C170" s="4" t="s">
        <v>21</v>
      </c>
      <c r="D170" s="5" t="s">
        <v>29</v>
      </c>
      <c r="E170" s="5" t="s">
        <v>29</v>
      </c>
      <c r="F170" s="6" t="s">
        <v>303</v>
      </c>
      <c r="G170" s="5" t="s">
        <v>29</v>
      </c>
      <c r="H170" s="4"/>
      <c r="I170" s="4"/>
      <c r="J170" s="11">
        <f>J172</f>
        <v>15000</v>
      </c>
      <c r="K170" s="11">
        <f t="shared" ref="K170:S170" si="51">K172</f>
        <v>0</v>
      </c>
      <c r="L170" s="11">
        <f t="shared" si="51"/>
        <v>15000</v>
      </c>
      <c r="M170" s="11">
        <f t="shared" si="51"/>
        <v>0</v>
      </c>
      <c r="N170" s="11">
        <f t="shared" si="51"/>
        <v>30000</v>
      </c>
      <c r="O170" s="32">
        <f t="shared" si="51"/>
        <v>0</v>
      </c>
      <c r="P170" s="11">
        <f t="shared" si="51"/>
        <v>30000</v>
      </c>
      <c r="Q170" s="11">
        <f t="shared" si="51"/>
        <v>0</v>
      </c>
      <c r="R170" s="11">
        <f t="shared" si="51"/>
        <v>30000</v>
      </c>
      <c r="S170" s="11">
        <f t="shared" si="51"/>
        <v>30000</v>
      </c>
      <c r="T170" s="41" t="s">
        <v>290</v>
      </c>
    </row>
    <row r="171" spans="1:20" ht="30" x14ac:dyDescent="0.25">
      <c r="A171" s="42"/>
      <c r="B171" s="42"/>
      <c r="C171" s="4" t="s">
        <v>20</v>
      </c>
      <c r="D171" s="4"/>
      <c r="E171" s="4"/>
      <c r="F171" s="4"/>
      <c r="G171" s="4"/>
      <c r="H171" s="4"/>
      <c r="I171" s="4"/>
      <c r="J171" s="10"/>
      <c r="K171" s="10"/>
      <c r="L171" s="10"/>
      <c r="M171" s="10"/>
      <c r="N171" s="10"/>
      <c r="O171" s="33"/>
      <c r="P171" s="10"/>
      <c r="Q171" s="10"/>
      <c r="R171" s="10"/>
      <c r="S171" s="10"/>
      <c r="T171" s="44"/>
    </row>
    <row r="172" spans="1:20" ht="123" customHeight="1" x14ac:dyDescent="0.25">
      <c r="A172" s="43"/>
      <c r="B172" s="43"/>
      <c r="C172" s="4" t="s">
        <v>25</v>
      </c>
      <c r="D172" s="5">
        <v>732</v>
      </c>
      <c r="E172" s="5">
        <v>1003</v>
      </c>
      <c r="F172" s="6" t="s">
        <v>188</v>
      </c>
      <c r="G172" s="5">
        <v>321</v>
      </c>
      <c r="H172" s="4"/>
      <c r="I172" s="4"/>
      <c r="J172" s="11">
        <v>15000</v>
      </c>
      <c r="K172" s="11">
        <v>0</v>
      </c>
      <c r="L172" s="11">
        <v>15000</v>
      </c>
      <c r="M172" s="11">
        <v>0</v>
      </c>
      <c r="N172" s="11">
        <v>30000</v>
      </c>
      <c r="O172" s="32">
        <v>0</v>
      </c>
      <c r="P172" s="11">
        <v>30000</v>
      </c>
      <c r="Q172" s="11">
        <v>0</v>
      </c>
      <c r="R172" s="11">
        <v>30000</v>
      </c>
      <c r="S172" s="11">
        <v>30000</v>
      </c>
      <c r="T172" s="43"/>
    </row>
    <row r="173" spans="1:20" ht="46.5" customHeight="1" x14ac:dyDescent="0.25">
      <c r="A173" s="41" t="s">
        <v>236</v>
      </c>
      <c r="B173" s="50" t="s">
        <v>264</v>
      </c>
      <c r="C173" s="8" t="s">
        <v>21</v>
      </c>
      <c r="D173" s="25" t="s">
        <v>29</v>
      </c>
      <c r="E173" s="25" t="s">
        <v>29</v>
      </c>
      <c r="F173" s="6" t="s">
        <v>303</v>
      </c>
      <c r="G173" s="25" t="s">
        <v>29</v>
      </c>
      <c r="H173" s="8"/>
      <c r="I173" s="8"/>
      <c r="J173" s="11">
        <f>J175+J176+J177</f>
        <v>0</v>
      </c>
      <c r="K173" s="11">
        <f t="shared" ref="K173:R173" si="52">K175+K176+K177</f>
        <v>0</v>
      </c>
      <c r="L173" s="11">
        <f t="shared" si="52"/>
        <v>66000</v>
      </c>
      <c r="M173" s="11">
        <f t="shared" si="52"/>
        <v>0</v>
      </c>
      <c r="N173" s="11">
        <f t="shared" si="52"/>
        <v>206000</v>
      </c>
      <c r="O173" s="32">
        <f t="shared" si="52"/>
        <v>0</v>
      </c>
      <c r="P173" s="11">
        <f t="shared" si="52"/>
        <v>396400</v>
      </c>
      <c r="Q173" s="11">
        <f t="shared" si="52"/>
        <v>335685.52</v>
      </c>
      <c r="R173" s="11">
        <f t="shared" si="52"/>
        <v>0</v>
      </c>
      <c r="S173" s="11">
        <f>S175+S176+S177</f>
        <v>0</v>
      </c>
      <c r="T173" s="41" t="s">
        <v>291</v>
      </c>
    </row>
    <row r="174" spans="1:20" ht="33" customHeight="1" x14ac:dyDescent="0.25">
      <c r="A174" s="42"/>
      <c r="B174" s="51"/>
      <c r="C174" s="8" t="s">
        <v>20</v>
      </c>
      <c r="D174" s="25"/>
      <c r="E174" s="25"/>
      <c r="F174" s="6"/>
      <c r="G174" s="25"/>
      <c r="H174" s="8"/>
      <c r="I174" s="8"/>
      <c r="J174" s="11"/>
      <c r="K174" s="11"/>
      <c r="L174" s="11"/>
      <c r="M174" s="11"/>
      <c r="N174" s="11"/>
      <c r="O174" s="32"/>
      <c r="P174" s="11"/>
      <c r="Q174" s="11"/>
      <c r="R174" s="11"/>
      <c r="S174" s="11"/>
      <c r="T174" s="44"/>
    </row>
    <row r="175" spans="1:20" ht="64.5" customHeight="1" x14ac:dyDescent="0.25">
      <c r="A175" s="42"/>
      <c r="B175" s="51"/>
      <c r="C175" s="8" t="s">
        <v>25</v>
      </c>
      <c r="D175" s="25">
        <v>732</v>
      </c>
      <c r="E175" s="25">
        <v>1006</v>
      </c>
      <c r="F175" s="6" t="s">
        <v>239</v>
      </c>
      <c r="G175" s="25">
        <v>225</v>
      </c>
      <c r="H175" s="8"/>
      <c r="I175" s="8"/>
      <c r="J175" s="11">
        <v>0</v>
      </c>
      <c r="K175" s="11">
        <v>0</v>
      </c>
      <c r="L175" s="11">
        <v>66000</v>
      </c>
      <c r="M175" s="11">
        <v>0</v>
      </c>
      <c r="N175" s="11">
        <v>66000</v>
      </c>
      <c r="O175" s="32">
        <v>0</v>
      </c>
      <c r="P175" s="11">
        <v>66000</v>
      </c>
      <c r="Q175" s="11">
        <v>63670</v>
      </c>
      <c r="R175" s="11">
        <v>0</v>
      </c>
      <c r="S175" s="11">
        <v>0</v>
      </c>
      <c r="T175" s="44"/>
    </row>
    <row r="176" spans="1:20" ht="48" customHeight="1" x14ac:dyDescent="0.25">
      <c r="A176" s="42"/>
      <c r="B176" s="51"/>
      <c r="C176" s="8" t="s">
        <v>237</v>
      </c>
      <c r="D176" s="25">
        <v>733</v>
      </c>
      <c r="E176" s="26" t="s">
        <v>242</v>
      </c>
      <c r="F176" s="6" t="s">
        <v>239</v>
      </c>
      <c r="G176" s="25">
        <v>612</v>
      </c>
      <c r="H176" s="8"/>
      <c r="I176" s="8"/>
      <c r="J176" s="11">
        <v>0</v>
      </c>
      <c r="K176" s="11">
        <v>0</v>
      </c>
      <c r="L176" s="11">
        <v>0</v>
      </c>
      <c r="M176" s="11">
        <v>0</v>
      </c>
      <c r="N176" s="11">
        <v>140000</v>
      </c>
      <c r="O176" s="30">
        <v>0</v>
      </c>
      <c r="P176" s="11">
        <v>140000</v>
      </c>
      <c r="Q176" s="11">
        <v>81615.520000000004</v>
      </c>
      <c r="R176" s="11">
        <v>0</v>
      </c>
      <c r="S176" s="11">
        <v>0</v>
      </c>
      <c r="T176" s="44"/>
    </row>
    <row r="177" spans="1:20" ht="151.5" customHeight="1" x14ac:dyDescent="0.25">
      <c r="A177" s="43"/>
      <c r="B177" s="79"/>
      <c r="C177" s="28" t="s">
        <v>238</v>
      </c>
      <c r="D177" s="26" t="s">
        <v>33</v>
      </c>
      <c r="E177" s="26">
        <v>1102</v>
      </c>
      <c r="F177" s="26" t="s">
        <v>239</v>
      </c>
      <c r="G177" s="27">
        <v>622</v>
      </c>
      <c r="H177" s="28"/>
      <c r="I177" s="28"/>
      <c r="J177" s="19">
        <v>0</v>
      </c>
      <c r="K177" s="19">
        <v>0</v>
      </c>
      <c r="L177" s="19">
        <v>0</v>
      </c>
      <c r="M177" s="19">
        <v>0</v>
      </c>
      <c r="N177" s="19">
        <v>0</v>
      </c>
      <c r="O177" s="30">
        <v>0</v>
      </c>
      <c r="P177" s="19">
        <v>190400</v>
      </c>
      <c r="Q177" s="19">
        <v>190400</v>
      </c>
      <c r="R177" s="19">
        <v>0</v>
      </c>
      <c r="S177" s="19">
        <v>0</v>
      </c>
      <c r="T177" s="62"/>
    </row>
    <row r="178" spans="1:20" ht="46.5" customHeight="1" x14ac:dyDescent="0.25">
      <c r="A178" s="41" t="s">
        <v>240</v>
      </c>
      <c r="B178" s="50" t="s">
        <v>265</v>
      </c>
      <c r="C178" s="8" t="s">
        <v>21</v>
      </c>
      <c r="D178" s="25" t="s">
        <v>29</v>
      </c>
      <c r="E178" s="25" t="s">
        <v>29</v>
      </c>
      <c r="F178" s="6" t="s">
        <v>303</v>
      </c>
      <c r="G178" s="25" t="s">
        <v>29</v>
      </c>
      <c r="H178" s="8"/>
      <c r="I178" s="8"/>
      <c r="J178" s="11">
        <f>J180+J181+J182</f>
        <v>0</v>
      </c>
      <c r="K178" s="11">
        <f t="shared" ref="K178:S178" si="53">K180+K181+K182</f>
        <v>0</v>
      </c>
      <c r="L178" s="11">
        <f t="shared" si="53"/>
        <v>0</v>
      </c>
      <c r="M178" s="11">
        <f t="shared" si="53"/>
        <v>0</v>
      </c>
      <c r="N178" s="11">
        <f t="shared" si="53"/>
        <v>309000</v>
      </c>
      <c r="O178" s="32">
        <f t="shared" si="53"/>
        <v>0</v>
      </c>
      <c r="P178" s="11">
        <f t="shared" si="53"/>
        <v>505800</v>
      </c>
      <c r="Q178" s="11">
        <f t="shared" si="53"/>
        <v>453036.05</v>
      </c>
      <c r="R178" s="11">
        <f t="shared" si="53"/>
        <v>0</v>
      </c>
      <c r="S178" s="11">
        <f t="shared" si="53"/>
        <v>0</v>
      </c>
      <c r="T178" s="41" t="s">
        <v>291</v>
      </c>
    </row>
    <row r="179" spans="1:20" ht="33" customHeight="1" x14ac:dyDescent="0.25">
      <c r="A179" s="42"/>
      <c r="B179" s="51"/>
      <c r="C179" s="8" t="s">
        <v>20</v>
      </c>
      <c r="D179" s="25"/>
      <c r="E179" s="25"/>
      <c r="F179" s="6"/>
      <c r="G179" s="25"/>
      <c r="H179" s="8"/>
      <c r="I179" s="8"/>
      <c r="J179" s="11"/>
      <c r="K179" s="11"/>
      <c r="L179" s="11"/>
      <c r="M179" s="11"/>
      <c r="N179" s="11"/>
      <c r="O179" s="32"/>
      <c r="P179" s="11"/>
      <c r="Q179" s="11"/>
      <c r="R179" s="11"/>
      <c r="S179" s="11"/>
      <c r="T179" s="44"/>
    </row>
    <row r="180" spans="1:20" ht="64.5" customHeight="1" x14ac:dyDescent="0.25">
      <c r="A180" s="42"/>
      <c r="B180" s="51"/>
      <c r="C180" s="8" t="s">
        <v>25</v>
      </c>
      <c r="D180" s="25">
        <v>732</v>
      </c>
      <c r="E180" s="25">
        <v>1006</v>
      </c>
      <c r="F180" s="6" t="s">
        <v>241</v>
      </c>
      <c r="G180" s="25">
        <v>225</v>
      </c>
      <c r="H180" s="8"/>
      <c r="I180" s="8"/>
      <c r="J180" s="11">
        <v>0</v>
      </c>
      <c r="K180" s="11">
        <v>0</v>
      </c>
      <c r="L180" s="11">
        <v>0</v>
      </c>
      <c r="M180" s="11">
        <v>0</v>
      </c>
      <c r="N180" s="11">
        <v>99000</v>
      </c>
      <c r="O180" s="32">
        <v>0</v>
      </c>
      <c r="P180" s="11">
        <v>99000</v>
      </c>
      <c r="Q180" s="11">
        <v>95505</v>
      </c>
      <c r="R180" s="11">
        <v>0</v>
      </c>
      <c r="S180" s="11">
        <v>0</v>
      </c>
      <c r="T180" s="44"/>
    </row>
    <row r="181" spans="1:20" ht="48" customHeight="1" x14ac:dyDescent="0.25">
      <c r="A181" s="42"/>
      <c r="B181" s="51"/>
      <c r="C181" s="8" t="s">
        <v>237</v>
      </c>
      <c r="D181" s="25">
        <v>733</v>
      </c>
      <c r="E181" s="26" t="s">
        <v>242</v>
      </c>
      <c r="F181" s="6" t="s">
        <v>241</v>
      </c>
      <c r="G181" s="25">
        <v>612</v>
      </c>
      <c r="H181" s="8"/>
      <c r="I181" s="8"/>
      <c r="J181" s="11">
        <v>0</v>
      </c>
      <c r="K181" s="11">
        <v>0</v>
      </c>
      <c r="L181" s="11">
        <v>0</v>
      </c>
      <c r="M181" s="11">
        <v>0</v>
      </c>
      <c r="N181" s="11">
        <v>210000</v>
      </c>
      <c r="O181" s="30">
        <v>0</v>
      </c>
      <c r="P181" s="11">
        <v>210000</v>
      </c>
      <c r="Q181" s="11">
        <v>160731.04999999999</v>
      </c>
      <c r="R181" s="11">
        <v>0</v>
      </c>
      <c r="S181" s="11">
        <v>0</v>
      </c>
      <c r="T181" s="44"/>
    </row>
    <row r="182" spans="1:20" ht="125.25" customHeight="1" x14ac:dyDescent="0.25">
      <c r="A182" s="43"/>
      <c r="B182" s="79"/>
      <c r="C182" s="28" t="s">
        <v>238</v>
      </c>
      <c r="D182" s="26" t="s">
        <v>33</v>
      </c>
      <c r="E182" s="26">
        <v>1102</v>
      </c>
      <c r="F182" s="26" t="s">
        <v>241</v>
      </c>
      <c r="G182" s="27">
        <v>622</v>
      </c>
      <c r="H182" s="28"/>
      <c r="I182" s="28"/>
      <c r="J182" s="19">
        <v>0</v>
      </c>
      <c r="K182" s="19">
        <v>0</v>
      </c>
      <c r="L182" s="19">
        <v>0</v>
      </c>
      <c r="M182" s="19">
        <v>0</v>
      </c>
      <c r="N182" s="19">
        <v>0</v>
      </c>
      <c r="O182" s="30">
        <v>0</v>
      </c>
      <c r="P182" s="19">
        <v>196800</v>
      </c>
      <c r="Q182" s="19">
        <v>196800</v>
      </c>
      <c r="R182" s="19">
        <v>0</v>
      </c>
      <c r="S182" s="19">
        <v>0</v>
      </c>
      <c r="T182" s="62"/>
    </row>
    <row r="183" spans="1:20" ht="46.5" customHeight="1" x14ac:dyDescent="0.25">
      <c r="A183" s="41" t="s">
        <v>243</v>
      </c>
      <c r="B183" s="50" t="s">
        <v>247</v>
      </c>
      <c r="C183" s="8" t="s">
        <v>21</v>
      </c>
      <c r="D183" s="29" t="s">
        <v>29</v>
      </c>
      <c r="E183" s="29" t="s">
        <v>29</v>
      </c>
      <c r="F183" s="6" t="s">
        <v>303</v>
      </c>
      <c r="G183" s="29" t="s">
        <v>29</v>
      </c>
      <c r="H183" s="8"/>
      <c r="I183" s="8"/>
      <c r="J183" s="11">
        <f>J185+J186+J187</f>
        <v>0</v>
      </c>
      <c r="K183" s="11">
        <f t="shared" ref="K183:S183" si="54">K185+K186+K187</f>
        <v>0</v>
      </c>
      <c r="L183" s="11">
        <f t="shared" si="54"/>
        <v>0</v>
      </c>
      <c r="M183" s="11">
        <f t="shared" si="54"/>
        <v>0</v>
      </c>
      <c r="N183" s="11">
        <f t="shared" si="54"/>
        <v>902200</v>
      </c>
      <c r="O183" s="32">
        <f t="shared" si="54"/>
        <v>0</v>
      </c>
      <c r="P183" s="11">
        <f t="shared" si="54"/>
        <v>902200</v>
      </c>
      <c r="Q183" s="11">
        <f t="shared" si="54"/>
        <v>788721.57000000007</v>
      </c>
      <c r="R183" s="11">
        <f t="shared" si="54"/>
        <v>0</v>
      </c>
      <c r="S183" s="11">
        <f t="shared" si="54"/>
        <v>0</v>
      </c>
      <c r="T183" s="41" t="s">
        <v>291</v>
      </c>
    </row>
    <row r="184" spans="1:20" ht="33" customHeight="1" x14ac:dyDescent="0.25">
      <c r="A184" s="42"/>
      <c r="B184" s="51"/>
      <c r="C184" s="8" t="s">
        <v>20</v>
      </c>
      <c r="D184" s="29"/>
      <c r="E184" s="29"/>
      <c r="F184" s="6"/>
      <c r="G184" s="29"/>
      <c r="H184" s="8"/>
      <c r="I184" s="8"/>
      <c r="J184" s="11"/>
      <c r="K184" s="11"/>
      <c r="L184" s="11"/>
      <c r="M184" s="11"/>
      <c r="N184" s="11"/>
      <c r="O184" s="32"/>
      <c r="P184" s="11"/>
      <c r="Q184" s="11"/>
      <c r="R184" s="11"/>
      <c r="S184" s="11"/>
      <c r="T184" s="44"/>
    </row>
    <row r="185" spans="1:20" ht="64.5" customHeight="1" x14ac:dyDescent="0.25">
      <c r="A185" s="42"/>
      <c r="B185" s="51"/>
      <c r="C185" s="8" t="s">
        <v>25</v>
      </c>
      <c r="D185" s="29">
        <v>732</v>
      </c>
      <c r="E185" s="29">
        <v>1006</v>
      </c>
      <c r="F185" s="6" t="s">
        <v>244</v>
      </c>
      <c r="G185" s="29">
        <v>244</v>
      </c>
      <c r="H185" s="8"/>
      <c r="I185" s="8"/>
      <c r="J185" s="11">
        <v>0</v>
      </c>
      <c r="K185" s="11">
        <v>0</v>
      </c>
      <c r="L185" s="11">
        <v>0</v>
      </c>
      <c r="M185" s="11">
        <v>0</v>
      </c>
      <c r="N185" s="11">
        <v>165000</v>
      </c>
      <c r="O185" s="32">
        <v>0</v>
      </c>
      <c r="P185" s="11">
        <v>165000</v>
      </c>
      <c r="Q185" s="11">
        <v>159175</v>
      </c>
      <c r="R185" s="11">
        <v>0</v>
      </c>
      <c r="S185" s="11">
        <v>0</v>
      </c>
      <c r="T185" s="44"/>
    </row>
    <row r="186" spans="1:20" ht="48" customHeight="1" x14ac:dyDescent="0.25">
      <c r="A186" s="42"/>
      <c r="B186" s="51"/>
      <c r="C186" s="8" t="s">
        <v>237</v>
      </c>
      <c r="D186" s="29">
        <v>733</v>
      </c>
      <c r="E186" s="26" t="s">
        <v>242</v>
      </c>
      <c r="F186" s="6" t="s">
        <v>241</v>
      </c>
      <c r="G186" s="29">
        <v>612</v>
      </c>
      <c r="H186" s="8"/>
      <c r="I186" s="8"/>
      <c r="J186" s="11">
        <v>0</v>
      </c>
      <c r="K186" s="11">
        <v>0</v>
      </c>
      <c r="L186" s="11">
        <v>0</v>
      </c>
      <c r="M186" s="11">
        <v>0</v>
      </c>
      <c r="N186" s="11">
        <v>350000</v>
      </c>
      <c r="O186" s="30">
        <v>0</v>
      </c>
      <c r="P186" s="11">
        <v>350000</v>
      </c>
      <c r="Q186" s="11">
        <v>242346.57</v>
      </c>
      <c r="R186" s="11">
        <v>0</v>
      </c>
      <c r="S186" s="11">
        <v>0</v>
      </c>
      <c r="T186" s="44"/>
    </row>
    <row r="187" spans="1:20" ht="168" customHeight="1" x14ac:dyDescent="0.25">
      <c r="A187" s="43"/>
      <c r="B187" s="79"/>
      <c r="C187" s="28" t="s">
        <v>238</v>
      </c>
      <c r="D187" s="26" t="s">
        <v>33</v>
      </c>
      <c r="E187" s="26">
        <v>1102</v>
      </c>
      <c r="F187" s="26" t="s">
        <v>241</v>
      </c>
      <c r="G187" s="27">
        <v>622</v>
      </c>
      <c r="H187" s="28"/>
      <c r="I187" s="28"/>
      <c r="J187" s="19">
        <v>0</v>
      </c>
      <c r="K187" s="19">
        <v>0</v>
      </c>
      <c r="L187" s="19">
        <v>0</v>
      </c>
      <c r="M187" s="19">
        <v>0</v>
      </c>
      <c r="N187" s="19">
        <v>387200</v>
      </c>
      <c r="O187" s="30">
        <v>0</v>
      </c>
      <c r="P187" s="19">
        <v>387200</v>
      </c>
      <c r="Q187" s="19">
        <v>387200</v>
      </c>
      <c r="R187" s="19">
        <v>0</v>
      </c>
      <c r="S187" s="19">
        <v>0</v>
      </c>
      <c r="T187" s="62"/>
    </row>
    <row r="188" spans="1:20" ht="45" x14ac:dyDescent="0.25">
      <c r="A188" s="41" t="s">
        <v>249</v>
      </c>
      <c r="B188" s="41" t="s">
        <v>250</v>
      </c>
      <c r="C188" s="8" t="s">
        <v>21</v>
      </c>
      <c r="D188" s="39" t="s">
        <v>29</v>
      </c>
      <c r="E188" s="39" t="s">
        <v>29</v>
      </c>
      <c r="F188" s="6" t="s">
        <v>303</v>
      </c>
      <c r="G188" s="36" t="s">
        <v>29</v>
      </c>
      <c r="H188" s="8"/>
      <c r="I188" s="8"/>
      <c r="J188" s="11">
        <f>J191</f>
        <v>0</v>
      </c>
      <c r="K188" s="11">
        <f t="shared" ref="K188:S188" si="55">K191</f>
        <v>0</v>
      </c>
      <c r="L188" s="11">
        <f t="shared" si="55"/>
        <v>0</v>
      </c>
      <c r="M188" s="11">
        <f t="shared" si="55"/>
        <v>0</v>
      </c>
      <c r="N188" s="11">
        <f t="shared" si="55"/>
        <v>0</v>
      </c>
      <c r="O188" s="11">
        <f t="shared" si="55"/>
        <v>0</v>
      </c>
      <c r="P188" s="11">
        <f t="shared" si="55"/>
        <v>541280</v>
      </c>
      <c r="Q188" s="11">
        <f t="shared" si="55"/>
        <v>541183.4</v>
      </c>
      <c r="R188" s="11">
        <f t="shared" si="55"/>
        <v>0</v>
      </c>
      <c r="S188" s="11">
        <f t="shared" si="55"/>
        <v>0</v>
      </c>
      <c r="T188" s="41"/>
    </row>
    <row r="189" spans="1:20" ht="30" x14ac:dyDescent="0.25">
      <c r="A189" s="42"/>
      <c r="B189" s="42"/>
      <c r="C189" s="8" t="s">
        <v>20</v>
      </c>
      <c r="D189" s="8"/>
      <c r="E189" s="8"/>
      <c r="F189" s="8"/>
      <c r="G189" s="8"/>
      <c r="H189" s="8"/>
      <c r="I189" s="8"/>
      <c r="J189" s="11"/>
      <c r="K189" s="11"/>
      <c r="L189" s="11"/>
      <c r="M189" s="11"/>
      <c r="N189" s="11"/>
      <c r="O189" s="11"/>
      <c r="P189" s="11"/>
      <c r="Q189" s="11"/>
      <c r="R189" s="11"/>
      <c r="S189" s="11"/>
      <c r="T189" s="44"/>
    </row>
    <row r="190" spans="1:20" ht="22.5" customHeight="1" x14ac:dyDescent="0.25">
      <c r="A190" s="42"/>
      <c r="B190" s="42"/>
      <c r="C190" s="41" t="s">
        <v>25</v>
      </c>
      <c r="D190" s="45">
        <v>732</v>
      </c>
      <c r="E190" s="45">
        <v>1003</v>
      </c>
      <c r="F190" s="47" t="s">
        <v>251</v>
      </c>
      <c r="G190" s="9" t="s">
        <v>125</v>
      </c>
      <c r="H190" s="8"/>
      <c r="I190" s="8"/>
      <c r="J190" s="11"/>
      <c r="K190" s="11"/>
      <c r="L190" s="11"/>
      <c r="M190" s="11"/>
      <c r="N190" s="11"/>
      <c r="O190" s="11"/>
      <c r="P190" s="11"/>
      <c r="Q190" s="11"/>
      <c r="R190" s="11"/>
      <c r="S190" s="11"/>
      <c r="T190" s="44"/>
    </row>
    <row r="191" spans="1:20" ht="32.25" customHeight="1" x14ac:dyDescent="0.25">
      <c r="A191" s="43"/>
      <c r="B191" s="43"/>
      <c r="C191" s="43"/>
      <c r="D191" s="61"/>
      <c r="E191" s="61"/>
      <c r="F191" s="80"/>
      <c r="G191" s="36">
        <v>321</v>
      </c>
      <c r="H191" s="8"/>
      <c r="I191" s="8"/>
      <c r="J191" s="11">
        <v>0</v>
      </c>
      <c r="K191" s="11">
        <v>0</v>
      </c>
      <c r="L191" s="11">
        <v>0</v>
      </c>
      <c r="M191" s="11">
        <v>0</v>
      </c>
      <c r="N191" s="11">
        <v>0</v>
      </c>
      <c r="O191" s="32">
        <v>0</v>
      </c>
      <c r="P191" s="11">
        <v>541280</v>
      </c>
      <c r="Q191" s="11">
        <v>541183.4</v>
      </c>
      <c r="R191" s="11">
        <v>0</v>
      </c>
      <c r="S191" s="11">
        <v>0</v>
      </c>
      <c r="T191" s="42"/>
    </row>
    <row r="192" spans="1:20" ht="45" x14ac:dyDescent="0.25">
      <c r="A192" s="41" t="s">
        <v>22</v>
      </c>
      <c r="B192" s="75" t="s">
        <v>145</v>
      </c>
      <c r="C192" s="4" t="s">
        <v>21</v>
      </c>
      <c r="D192" s="5" t="s">
        <v>29</v>
      </c>
      <c r="E192" s="5" t="s">
        <v>29</v>
      </c>
      <c r="F192" s="6" t="s">
        <v>304</v>
      </c>
      <c r="G192" s="5" t="s">
        <v>29</v>
      </c>
      <c r="H192" s="21"/>
      <c r="I192" s="21"/>
      <c r="J192" s="16">
        <f>J194+J195+J196</f>
        <v>8444628.9600000009</v>
      </c>
      <c r="K192" s="16">
        <f t="shared" ref="K192:S192" si="56">K194+K195+K196</f>
        <v>7935117.3799999999</v>
      </c>
      <c r="L192" s="16">
        <f t="shared" si="56"/>
        <v>17701231.670000002</v>
      </c>
      <c r="M192" s="16">
        <f t="shared" si="56"/>
        <v>17386240.57</v>
      </c>
      <c r="N192" s="16">
        <f t="shared" si="56"/>
        <v>24137478.969999999</v>
      </c>
      <c r="O192" s="16">
        <f>O194+O195+O196</f>
        <v>23568118.020000003</v>
      </c>
      <c r="P192" s="16">
        <f t="shared" si="56"/>
        <v>35406969.689999998</v>
      </c>
      <c r="Q192" s="16">
        <f t="shared" si="56"/>
        <v>30993410.460000005</v>
      </c>
      <c r="R192" s="16">
        <f t="shared" si="56"/>
        <v>29406620</v>
      </c>
      <c r="S192" s="16">
        <f t="shared" si="56"/>
        <v>19604420</v>
      </c>
      <c r="T192" s="41"/>
    </row>
    <row r="193" spans="1:20" ht="30" x14ac:dyDescent="0.25">
      <c r="A193" s="44"/>
      <c r="B193" s="76"/>
      <c r="C193" s="4" t="s">
        <v>20</v>
      </c>
      <c r="D193" s="4"/>
      <c r="E193" s="4"/>
      <c r="F193" s="4"/>
      <c r="G193" s="4"/>
      <c r="H193" s="21"/>
      <c r="I193" s="21"/>
      <c r="J193" s="22"/>
      <c r="K193" s="22"/>
      <c r="L193" s="22"/>
      <c r="M193" s="22"/>
      <c r="N193" s="22"/>
      <c r="O193" s="22"/>
      <c r="P193" s="22"/>
      <c r="Q193" s="22"/>
      <c r="R193" s="22"/>
      <c r="S193" s="22"/>
      <c r="T193" s="44"/>
    </row>
    <row r="194" spans="1:20" ht="63.75" customHeight="1" x14ac:dyDescent="0.25">
      <c r="A194" s="42"/>
      <c r="B194" s="77"/>
      <c r="C194" s="4" t="s">
        <v>25</v>
      </c>
      <c r="D194" s="5">
        <v>732</v>
      </c>
      <c r="E194" s="5" t="s">
        <v>29</v>
      </c>
      <c r="F194" s="6" t="s">
        <v>304</v>
      </c>
      <c r="G194" s="5" t="s">
        <v>29</v>
      </c>
      <c r="H194" s="21"/>
      <c r="I194" s="21"/>
      <c r="J194" s="16">
        <f>J200+J201+J205+J209+J210+J214+J218+J222+J226+J230+J231+J235+J238+J241+J244+J265</f>
        <v>7770628.96</v>
      </c>
      <c r="K194" s="16">
        <f t="shared" ref="K194:S194" si="57">K200+K201+K205+K209+K210+K214+K218+K222+K226+K230+K231+K235+K238+K241+K244+K265</f>
        <v>7404295.1600000001</v>
      </c>
      <c r="L194" s="16">
        <f t="shared" si="57"/>
        <v>16434731.67</v>
      </c>
      <c r="M194" s="16">
        <f t="shared" si="57"/>
        <v>16172569.859999999</v>
      </c>
      <c r="N194" s="16">
        <f t="shared" si="57"/>
        <v>22670378.969999999</v>
      </c>
      <c r="O194" s="16">
        <f t="shared" si="57"/>
        <v>22284392.110000003</v>
      </c>
      <c r="P194" s="16">
        <f>P200+P201+P205+P209+P210+P214+P218+P222+P226+P230+P231+P235+P238+P241+P244+P265</f>
        <v>31847007.210000001</v>
      </c>
      <c r="Q194" s="16">
        <f>Q200+Q201+Q205+Q209+Q210+Q214+Q218+Q222+Q226+Q230+Q231+Q235+Q238+Q241+Q244+Q265</f>
        <v>27545871.110000003</v>
      </c>
      <c r="R194" s="16">
        <f t="shared" si="57"/>
        <v>25061520</v>
      </c>
      <c r="S194" s="16">
        <f t="shared" si="57"/>
        <v>15259320</v>
      </c>
      <c r="T194" s="44"/>
    </row>
    <row r="195" spans="1:20" ht="45" customHeight="1" x14ac:dyDescent="0.25">
      <c r="A195" s="42"/>
      <c r="B195" s="77"/>
      <c r="C195" s="4" t="s">
        <v>26</v>
      </c>
      <c r="D195" s="5">
        <v>733</v>
      </c>
      <c r="E195" s="5" t="s">
        <v>29</v>
      </c>
      <c r="F195" s="6" t="s">
        <v>304</v>
      </c>
      <c r="G195" s="5" t="s">
        <v>29</v>
      </c>
      <c r="H195" s="21"/>
      <c r="I195" s="21"/>
      <c r="J195" s="16">
        <f>J253+J262</f>
        <v>20000</v>
      </c>
      <c r="K195" s="16">
        <f t="shared" ref="K195:S195" si="58">K253+K262</f>
        <v>20000</v>
      </c>
      <c r="L195" s="16">
        <f t="shared" si="58"/>
        <v>40000</v>
      </c>
      <c r="M195" s="16">
        <f t="shared" si="58"/>
        <v>40000</v>
      </c>
      <c r="N195" s="16">
        <f t="shared" si="58"/>
        <v>60000</v>
      </c>
      <c r="O195" s="16">
        <f t="shared" si="58"/>
        <v>52000</v>
      </c>
      <c r="P195" s="16">
        <f t="shared" si="58"/>
        <v>166993</v>
      </c>
      <c r="Q195" s="16">
        <f t="shared" si="58"/>
        <v>166993</v>
      </c>
      <c r="R195" s="16">
        <f t="shared" si="58"/>
        <v>276000</v>
      </c>
      <c r="S195" s="16">
        <f t="shared" si="58"/>
        <v>276000</v>
      </c>
      <c r="T195" s="44"/>
    </row>
    <row r="196" spans="1:20" ht="46.5" customHeight="1" x14ac:dyDescent="0.25">
      <c r="A196" s="43"/>
      <c r="B196" s="78"/>
      <c r="C196" s="4" t="s">
        <v>27</v>
      </c>
      <c r="D196" s="5">
        <v>734</v>
      </c>
      <c r="E196" s="5" t="s">
        <v>29</v>
      </c>
      <c r="F196" s="6" t="s">
        <v>304</v>
      </c>
      <c r="G196" s="5" t="s">
        <v>29</v>
      </c>
      <c r="H196" s="21"/>
      <c r="I196" s="21"/>
      <c r="J196" s="16">
        <f>J248+J249+J250+J257+J258+J259</f>
        <v>654000</v>
      </c>
      <c r="K196" s="16">
        <f t="shared" ref="K196:S196" si="59">K248+K249+K250+K257+K258+K259</f>
        <v>510822.22</v>
      </c>
      <c r="L196" s="16">
        <f t="shared" si="59"/>
        <v>1226500</v>
      </c>
      <c r="M196" s="16">
        <f t="shared" si="59"/>
        <v>1173670.71</v>
      </c>
      <c r="N196" s="16">
        <f t="shared" si="59"/>
        <v>1407100</v>
      </c>
      <c r="O196" s="16">
        <f t="shared" si="59"/>
        <v>1231725.9100000001</v>
      </c>
      <c r="P196" s="16">
        <f t="shared" si="59"/>
        <v>3392969.4800000004</v>
      </c>
      <c r="Q196" s="16">
        <f t="shared" si="59"/>
        <v>3280546.3500000006</v>
      </c>
      <c r="R196" s="16">
        <f t="shared" si="59"/>
        <v>4069100</v>
      </c>
      <c r="S196" s="16">
        <f t="shared" si="59"/>
        <v>4069100</v>
      </c>
      <c r="T196" s="44"/>
    </row>
    <row r="197" spans="1:20" ht="45" x14ac:dyDescent="0.25">
      <c r="A197" s="41" t="s">
        <v>189</v>
      </c>
      <c r="B197" s="41" t="s">
        <v>266</v>
      </c>
      <c r="C197" s="8" t="s">
        <v>21</v>
      </c>
      <c r="D197" s="12" t="s">
        <v>29</v>
      </c>
      <c r="E197" s="12" t="s">
        <v>29</v>
      </c>
      <c r="F197" s="6" t="s">
        <v>304</v>
      </c>
      <c r="G197" s="12" t="s">
        <v>29</v>
      </c>
      <c r="H197" s="8"/>
      <c r="I197" s="8"/>
      <c r="J197" s="11">
        <f>J200+J201</f>
        <v>1400800</v>
      </c>
      <c r="K197" s="11">
        <f t="shared" ref="K197:S197" si="60">K200+K201</f>
        <v>1400487</v>
      </c>
      <c r="L197" s="11">
        <f t="shared" si="60"/>
        <v>3451800</v>
      </c>
      <c r="M197" s="11">
        <f t="shared" si="60"/>
        <v>3451800</v>
      </c>
      <c r="N197" s="11">
        <f t="shared" si="60"/>
        <v>5402600</v>
      </c>
      <c r="O197" s="11">
        <f t="shared" si="60"/>
        <v>5402600</v>
      </c>
      <c r="P197" s="11">
        <f t="shared" si="60"/>
        <v>7253270</v>
      </c>
      <c r="Q197" s="11">
        <f t="shared" si="60"/>
        <v>7253270</v>
      </c>
      <c r="R197" s="11">
        <f t="shared" si="60"/>
        <v>8174200</v>
      </c>
      <c r="S197" s="11">
        <f t="shared" si="60"/>
        <v>8174200</v>
      </c>
      <c r="T197" s="41"/>
    </row>
    <row r="198" spans="1:20" ht="30" x14ac:dyDescent="0.25">
      <c r="A198" s="42"/>
      <c r="B198" s="42"/>
      <c r="C198" s="8" t="s">
        <v>20</v>
      </c>
      <c r="D198" s="8"/>
      <c r="E198" s="8"/>
      <c r="F198" s="8"/>
      <c r="G198" s="8"/>
      <c r="H198" s="8"/>
      <c r="I198" s="8"/>
      <c r="J198" s="11"/>
      <c r="K198" s="11"/>
      <c r="L198" s="11"/>
      <c r="M198" s="11"/>
      <c r="N198" s="11"/>
      <c r="O198" s="11"/>
      <c r="P198" s="11"/>
      <c r="Q198" s="11"/>
      <c r="R198" s="11"/>
      <c r="S198" s="11"/>
      <c r="T198" s="44"/>
    </row>
    <row r="199" spans="1:20" ht="22.5" customHeight="1" x14ac:dyDescent="0.25">
      <c r="A199" s="42"/>
      <c r="B199" s="42"/>
      <c r="C199" s="41" t="s">
        <v>25</v>
      </c>
      <c r="D199" s="45">
        <v>732</v>
      </c>
      <c r="E199" s="45">
        <v>1003</v>
      </c>
      <c r="F199" s="47" t="s">
        <v>190</v>
      </c>
      <c r="G199" s="9" t="s">
        <v>125</v>
      </c>
      <c r="H199" s="8"/>
      <c r="I199" s="8"/>
      <c r="J199" s="11"/>
      <c r="K199" s="11"/>
      <c r="L199" s="11"/>
      <c r="M199" s="11"/>
      <c r="N199" s="11"/>
      <c r="O199" s="11"/>
      <c r="P199" s="11"/>
      <c r="Q199" s="11"/>
      <c r="R199" s="11"/>
      <c r="S199" s="11"/>
      <c r="T199" s="44"/>
    </row>
    <row r="200" spans="1:20" ht="32.25" customHeight="1" x14ac:dyDescent="0.25">
      <c r="A200" s="42"/>
      <c r="B200" s="42"/>
      <c r="C200" s="42"/>
      <c r="D200" s="49"/>
      <c r="E200" s="49"/>
      <c r="F200" s="81"/>
      <c r="G200" s="12">
        <v>313</v>
      </c>
      <c r="H200" s="8"/>
      <c r="I200" s="8"/>
      <c r="J200" s="11">
        <v>1400000</v>
      </c>
      <c r="K200" s="11">
        <v>1399687</v>
      </c>
      <c r="L200" s="11">
        <v>3450000</v>
      </c>
      <c r="M200" s="11">
        <v>3450000</v>
      </c>
      <c r="N200" s="11">
        <v>5400000</v>
      </c>
      <c r="O200" s="32">
        <v>5400000</v>
      </c>
      <c r="P200" s="11">
        <v>7250000</v>
      </c>
      <c r="Q200" s="11">
        <v>7250000</v>
      </c>
      <c r="R200" s="11">
        <v>8164200</v>
      </c>
      <c r="S200" s="11">
        <v>8164200</v>
      </c>
      <c r="T200" s="42"/>
    </row>
    <row r="201" spans="1:20" ht="23.25" customHeight="1" x14ac:dyDescent="0.25">
      <c r="A201" s="43"/>
      <c r="B201" s="43"/>
      <c r="C201" s="43"/>
      <c r="D201" s="61"/>
      <c r="E201" s="61"/>
      <c r="F201" s="80"/>
      <c r="G201" s="12">
        <v>244</v>
      </c>
      <c r="H201" s="8"/>
      <c r="I201" s="8"/>
      <c r="J201" s="11">
        <v>800</v>
      </c>
      <c r="K201" s="11">
        <v>800</v>
      </c>
      <c r="L201" s="11">
        <v>1800</v>
      </c>
      <c r="M201" s="11">
        <v>1800</v>
      </c>
      <c r="N201" s="11">
        <v>2600</v>
      </c>
      <c r="O201" s="32">
        <v>2600</v>
      </c>
      <c r="P201" s="11">
        <v>3270</v>
      </c>
      <c r="Q201" s="11">
        <v>3270</v>
      </c>
      <c r="R201" s="11">
        <v>10000</v>
      </c>
      <c r="S201" s="11">
        <v>10000</v>
      </c>
      <c r="T201" s="43"/>
    </row>
    <row r="202" spans="1:20" ht="45" x14ac:dyDescent="0.25">
      <c r="A202" s="41" t="s">
        <v>191</v>
      </c>
      <c r="B202" s="41" t="s">
        <v>267</v>
      </c>
      <c r="C202" s="8" t="s">
        <v>21</v>
      </c>
      <c r="D202" s="12" t="s">
        <v>29</v>
      </c>
      <c r="E202" s="12" t="s">
        <v>29</v>
      </c>
      <c r="F202" s="6" t="s">
        <v>304</v>
      </c>
      <c r="G202" s="12" t="s">
        <v>29</v>
      </c>
      <c r="H202" s="8"/>
      <c r="I202" s="8"/>
      <c r="J202" s="11">
        <f>J205</f>
        <v>200000</v>
      </c>
      <c r="K202" s="11">
        <f t="shared" ref="K202:S202" si="61">K205</f>
        <v>145000</v>
      </c>
      <c r="L202" s="11">
        <f t="shared" si="61"/>
        <v>400000</v>
      </c>
      <c r="M202" s="11">
        <f t="shared" si="61"/>
        <v>374975.5</v>
      </c>
      <c r="N202" s="11">
        <f t="shared" si="61"/>
        <v>600000</v>
      </c>
      <c r="O202" s="32">
        <f t="shared" si="61"/>
        <v>584200</v>
      </c>
      <c r="P202" s="11">
        <f t="shared" si="61"/>
        <v>784200</v>
      </c>
      <c r="Q202" s="11">
        <f t="shared" si="61"/>
        <v>784200</v>
      </c>
      <c r="R202" s="11">
        <f t="shared" si="61"/>
        <v>840200</v>
      </c>
      <c r="S202" s="11">
        <f t="shared" si="61"/>
        <v>840200</v>
      </c>
      <c r="T202" s="41"/>
    </row>
    <row r="203" spans="1:20" ht="30" x14ac:dyDescent="0.25">
      <c r="A203" s="42"/>
      <c r="B203" s="42"/>
      <c r="C203" s="8" t="s">
        <v>20</v>
      </c>
      <c r="D203" s="8"/>
      <c r="E203" s="8"/>
      <c r="F203" s="8"/>
      <c r="G203" s="8"/>
      <c r="H203" s="8"/>
      <c r="I203" s="8"/>
      <c r="J203" s="8"/>
      <c r="K203" s="8"/>
      <c r="L203" s="8"/>
      <c r="M203" s="8"/>
      <c r="N203" s="8"/>
      <c r="O203" s="34"/>
      <c r="P203" s="8"/>
      <c r="Q203" s="8"/>
      <c r="R203" s="8"/>
      <c r="S203" s="8"/>
      <c r="T203" s="44"/>
    </row>
    <row r="204" spans="1:20" ht="24" customHeight="1" x14ac:dyDescent="0.25">
      <c r="A204" s="42"/>
      <c r="B204" s="42"/>
      <c r="C204" s="41" t="s">
        <v>25</v>
      </c>
      <c r="D204" s="45">
        <v>732</v>
      </c>
      <c r="E204" s="45">
        <v>1003</v>
      </c>
      <c r="F204" s="47" t="s">
        <v>192</v>
      </c>
      <c r="G204" s="9" t="s">
        <v>125</v>
      </c>
      <c r="H204" s="8"/>
      <c r="I204" s="8"/>
      <c r="J204" s="8"/>
      <c r="K204" s="8"/>
      <c r="L204" s="8"/>
      <c r="M204" s="8"/>
      <c r="N204" s="8"/>
      <c r="O204" s="34"/>
      <c r="P204" s="8"/>
      <c r="Q204" s="8"/>
      <c r="R204" s="8"/>
      <c r="S204" s="8"/>
      <c r="T204" s="44"/>
    </row>
    <row r="205" spans="1:20" ht="56.25" customHeight="1" x14ac:dyDescent="0.25">
      <c r="A205" s="43"/>
      <c r="B205" s="43"/>
      <c r="C205" s="62"/>
      <c r="D205" s="43"/>
      <c r="E205" s="43"/>
      <c r="F205" s="43"/>
      <c r="G205" s="12">
        <v>313</v>
      </c>
      <c r="H205" s="8"/>
      <c r="I205" s="8"/>
      <c r="J205" s="11">
        <v>200000</v>
      </c>
      <c r="K205" s="11">
        <v>145000</v>
      </c>
      <c r="L205" s="11">
        <v>400000</v>
      </c>
      <c r="M205" s="11">
        <v>374975.5</v>
      </c>
      <c r="N205" s="11">
        <v>600000</v>
      </c>
      <c r="O205" s="32">
        <v>584200</v>
      </c>
      <c r="P205" s="11">
        <v>784200</v>
      </c>
      <c r="Q205" s="11">
        <v>784200</v>
      </c>
      <c r="R205" s="11">
        <v>840200</v>
      </c>
      <c r="S205" s="11">
        <v>840200</v>
      </c>
      <c r="T205" s="43"/>
    </row>
    <row r="206" spans="1:20" ht="45" x14ac:dyDescent="0.25">
      <c r="A206" s="41" t="s">
        <v>193</v>
      </c>
      <c r="B206" s="41" t="s">
        <v>194</v>
      </c>
      <c r="C206" s="8" t="s">
        <v>21</v>
      </c>
      <c r="D206" s="12" t="s">
        <v>29</v>
      </c>
      <c r="E206" s="12" t="s">
        <v>29</v>
      </c>
      <c r="F206" s="6" t="s">
        <v>304</v>
      </c>
      <c r="G206" s="12" t="s">
        <v>29</v>
      </c>
      <c r="H206" s="8"/>
      <c r="I206" s="8"/>
      <c r="J206" s="11">
        <f>J209+J210</f>
        <v>184383.96</v>
      </c>
      <c r="K206" s="11">
        <f t="shared" ref="K206:S206" si="62">K209+K210</f>
        <v>184263.96</v>
      </c>
      <c r="L206" s="11">
        <f t="shared" si="62"/>
        <v>343865.16</v>
      </c>
      <c r="M206" s="11">
        <f t="shared" si="62"/>
        <v>343545.16</v>
      </c>
      <c r="N206" s="11">
        <f t="shared" si="62"/>
        <v>506465.16</v>
      </c>
      <c r="O206" s="32">
        <f t="shared" si="62"/>
        <v>506079.16</v>
      </c>
      <c r="P206" s="11">
        <f t="shared" si="62"/>
        <v>660677.4</v>
      </c>
      <c r="Q206" s="11">
        <f t="shared" si="62"/>
        <v>660677.4</v>
      </c>
      <c r="R206" s="11">
        <f t="shared" si="62"/>
        <v>1069500</v>
      </c>
      <c r="S206" s="11">
        <f t="shared" si="62"/>
        <v>1069500</v>
      </c>
      <c r="T206" s="41"/>
    </row>
    <row r="207" spans="1:20" ht="30" x14ac:dyDescent="0.25">
      <c r="A207" s="42"/>
      <c r="B207" s="42"/>
      <c r="C207" s="8" t="s">
        <v>20</v>
      </c>
      <c r="D207" s="8"/>
      <c r="E207" s="8"/>
      <c r="F207" s="8"/>
      <c r="G207" s="8"/>
      <c r="H207" s="8"/>
      <c r="I207" s="8"/>
      <c r="J207" s="11"/>
      <c r="K207" s="11"/>
      <c r="L207" s="11"/>
      <c r="M207" s="11"/>
      <c r="N207" s="11"/>
      <c r="O207" s="32"/>
      <c r="P207" s="11"/>
      <c r="Q207" s="11"/>
      <c r="R207" s="11"/>
      <c r="S207" s="11"/>
      <c r="T207" s="44"/>
    </row>
    <row r="208" spans="1:20" ht="21" customHeight="1" x14ac:dyDescent="0.25">
      <c r="A208" s="42"/>
      <c r="B208" s="42"/>
      <c r="C208" s="41" t="s">
        <v>25</v>
      </c>
      <c r="D208" s="45">
        <v>732</v>
      </c>
      <c r="E208" s="45">
        <v>1003</v>
      </c>
      <c r="F208" s="47" t="s">
        <v>235</v>
      </c>
      <c r="G208" s="9" t="s">
        <v>125</v>
      </c>
      <c r="H208" s="8"/>
      <c r="I208" s="8"/>
      <c r="J208" s="11"/>
      <c r="K208" s="11"/>
      <c r="L208" s="11"/>
      <c r="M208" s="11"/>
      <c r="N208" s="11"/>
      <c r="O208" s="32"/>
      <c r="P208" s="11"/>
      <c r="Q208" s="11"/>
      <c r="R208" s="11"/>
      <c r="S208" s="11"/>
      <c r="T208" s="44"/>
    </row>
    <row r="209" spans="1:20" ht="43.5" customHeight="1" x14ac:dyDescent="0.25">
      <c r="A209" s="42"/>
      <c r="B209" s="42"/>
      <c r="C209" s="42"/>
      <c r="D209" s="42"/>
      <c r="E209" s="42"/>
      <c r="F209" s="42"/>
      <c r="G209" s="12">
        <v>313</v>
      </c>
      <c r="H209" s="8"/>
      <c r="I209" s="8"/>
      <c r="J209" s="11">
        <v>183463.96</v>
      </c>
      <c r="K209" s="11">
        <v>183463.96</v>
      </c>
      <c r="L209" s="11">
        <v>342545.16</v>
      </c>
      <c r="M209" s="11">
        <v>342545.16</v>
      </c>
      <c r="N209" s="11">
        <v>505145.16</v>
      </c>
      <c r="O209" s="32">
        <v>504929.16</v>
      </c>
      <c r="P209" s="11">
        <v>659357.4</v>
      </c>
      <c r="Q209" s="11">
        <v>659357.4</v>
      </c>
      <c r="R209" s="11">
        <v>1059500</v>
      </c>
      <c r="S209" s="11">
        <v>1059500</v>
      </c>
      <c r="T209" s="42"/>
    </row>
    <row r="210" spans="1:20" ht="48" customHeight="1" x14ac:dyDescent="0.25">
      <c r="A210" s="43"/>
      <c r="B210" s="43"/>
      <c r="C210" s="43"/>
      <c r="D210" s="43"/>
      <c r="E210" s="43"/>
      <c r="F210" s="43"/>
      <c r="G210" s="12">
        <v>244</v>
      </c>
      <c r="H210" s="8"/>
      <c r="I210" s="8"/>
      <c r="J210" s="11">
        <v>920</v>
      </c>
      <c r="K210" s="11">
        <v>800</v>
      </c>
      <c r="L210" s="11">
        <v>1320</v>
      </c>
      <c r="M210" s="11">
        <v>1000</v>
      </c>
      <c r="N210" s="11">
        <v>1320</v>
      </c>
      <c r="O210" s="32">
        <v>1150</v>
      </c>
      <c r="P210" s="11">
        <v>1320</v>
      </c>
      <c r="Q210" s="11">
        <v>1320</v>
      </c>
      <c r="R210" s="11">
        <v>10000</v>
      </c>
      <c r="S210" s="11">
        <v>10000</v>
      </c>
      <c r="T210" s="43"/>
    </row>
    <row r="211" spans="1:20" ht="45" x14ac:dyDescent="0.25">
      <c r="A211" s="41" t="s">
        <v>195</v>
      </c>
      <c r="B211" s="41" t="s">
        <v>198</v>
      </c>
      <c r="C211" s="8" t="s">
        <v>21</v>
      </c>
      <c r="D211" s="12" t="s">
        <v>29</v>
      </c>
      <c r="E211" s="12" t="s">
        <v>29</v>
      </c>
      <c r="F211" s="6" t="s">
        <v>304</v>
      </c>
      <c r="G211" s="12" t="s">
        <v>29</v>
      </c>
      <c r="H211" s="8"/>
      <c r="I211" s="8"/>
      <c r="J211" s="11">
        <f>J214</f>
        <v>13920</v>
      </c>
      <c r="K211" s="11">
        <f t="shared" ref="K211:S211" si="63">K214</f>
        <v>13920</v>
      </c>
      <c r="L211" s="11">
        <f t="shared" si="63"/>
        <v>28162</v>
      </c>
      <c r="M211" s="11">
        <f t="shared" si="63"/>
        <v>28162</v>
      </c>
      <c r="N211" s="11">
        <f t="shared" si="63"/>
        <v>54162</v>
      </c>
      <c r="O211" s="32">
        <f t="shared" si="63"/>
        <v>52852</v>
      </c>
      <c r="P211" s="11">
        <f t="shared" si="63"/>
        <v>64162</v>
      </c>
      <c r="Q211" s="11">
        <f t="shared" si="63"/>
        <v>64162</v>
      </c>
      <c r="R211" s="11">
        <f t="shared" si="63"/>
        <v>40300</v>
      </c>
      <c r="S211" s="11">
        <f t="shared" si="63"/>
        <v>40300</v>
      </c>
      <c r="T211" s="41"/>
    </row>
    <row r="212" spans="1:20" ht="30" x14ac:dyDescent="0.25">
      <c r="A212" s="42"/>
      <c r="B212" s="42"/>
      <c r="C212" s="8" t="s">
        <v>20</v>
      </c>
      <c r="D212" s="8"/>
      <c r="E212" s="8"/>
      <c r="F212" s="8"/>
      <c r="G212" s="8"/>
      <c r="H212" s="8"/>
      <c r="I212" s="8"/>
      <c r="J212" s="8"/>
      <c r="K212" s="8"/>
      <c r="L212" s="8"/>
      <c r="M212" s="8"/>
      <c r="N212" s="8"/>
      <c r="O212" s="34"/>
      <c r="P212" s="8"/>
      <c r="Q212" s="8"/>
      <c r="R212" s="8"/>
      <c r="S212" s="8"/>
      <c r="T212" s="44"/>
    </row>
    <row r="213" spans="1:20" ht="30" customHeight="1" x14ac:dyDescent="0.25">
      <c r="A213" s="42"/>
      <c r="B213" s="42"/>
      <c r="C213" s="41" t="s">
        <v>25</v>
      </c>
      <c r="D213" s="45">
        <v>732</v>
      </c>
      <c r="E213" s="45">
        <v>1003</v>
      </c>
      <c r="F213" s="47" t="s">
        <v>196</v>
      </c>
      <c r="G213" s="9" t="s">
        <v>125</v>
      </c>
      <c r="H213" s="8"/>
      <c r="I213" s="8"/>
      <c r="J213" s="8"/>
      <c r="K213" s="8"/>
      <c r="L213" s="8"/>
      <c r="M213" s="8"/>
      <c r="N213" s="8"/>
      <c r="O213" s="34"/>
      <c r="P213" s="8"/>
      <c r="Q213" s="8"/>
      <c r="R213" s="8"/>
      <c r="S213" s="8"/>
      <c r="T213" s="44"/>
    </row>
    <row r="214" spans="1:20" ht="175.5" customHeight="1" x14ac:dyDescent="0.25">
      <c r="A214" s="43"/>
      <c r="B214" s="43"/>
      <c r="C214" s="62"/>
      <c r="D214" s="43"/>
      <c r="E214" s="43"/>
      <c r="F214" s="43"/>
      <c r="G214" s="10">
        <v>313</v>
      </c>
      <c r="H214" s="8"/>
      <c r="I214" s="8"/>
      <c r="J214" s="13">
        <v>13920</v>
      </c>
      <c r="K214" s="13">
        <v>13920</v>
      </c>
      <c r="L214" s="13">
        <v>28162</v>
      </c>
      <c r="M214" s="13">
        <v>28162</v>
      </c>
      <c r="N214" s="13">
        <v>54162</v>
      </c>
      <c r="O214" s="31">
        <v>52852</v>
      </c>
      <c r="P214" s="13">
        <v>64162</v>
      </c>
      <c r="Q214" s="13">
        <v>64162</v>
      </c>
      <c r="R214" s="13">
        <v>40300</v>
      </c>
      <c r="S214" s="13">
        <v>40300</v>
      </c>
      <c r="T214" s="43"/>
    </row>
    <row r="215" spans="1:20" ht="45" x14ac:dyDescent="0.25">
      <c r="A215" s="41" t="s">
        <v>197</v>
      </c>
      <c r="B215" s="41" t="s">
        <v>268</v>
      </c>
      <c r="C215" s="8" t="s">
        <v>21</v>
      </c>
      <c r="D215" s="12" t="s">
        <v>29</v>
      </c>
      <c r="E215" s="12" t="s">
        <v>29</v>
      </c>
      <c r="F215" s="6" t="s">
        <v>304</v>
      </c>
      <c r="G215" s="12" t="s">
        <v>29</v>
      </c>
      <c r="H215" s="8"/>
      <c r="I215" s="8"/>
      <c r="J215" s="11">
        <f>J218</f>
        <v>0</v>
      </c>
      <c r="K215" s="11">
        <f t="shared" ref="K215:S215" si="64">K218</f>
        <v>0</v>
      </c>
      <c r="L215" s="11">
        <f t="shared" si="64"/>
        <v>35300</v>
      </c>
      <c r="M215" s="11">
        <f t="shared" si="64"/>
        <v>0</v>
      </c>
      <c r="N215" s="11">
        <f t="shared" si="64"/>
        <v>77452.3</v>
      </c>
      <c r="O215" s="32">
        <f t="shared" si="64"/>
        <v>76004.210000000006</v>
      </c>
      <c r="P215" s="11">
        <f t="shared" si="64"/>
        <v>77452.3</v>
      </c>
      <c r="Q215" s="11">
        <f t="shared" si="64"/>
        <v>76004.210000000006</v>
      </c>
      <c r="R215" s="11">
        <f t="shared" si="64"/>
        <v>35300</v>
      </c>
      <c r="S215" s="11">
        <f t="shared" si="64"/>
        <v>35300</v>
      </c>
      <c r="T215" s="41" t="s">
        <v>292</v>
      </c>
    </row>
    <row r="216" spans="1:20" ht="30" x14ac:dyDescent="0.25">
      <c r="A216" s="42"/>
      <c r="B216" s="42"/>
      <c r="C216" s="8" t="s">
        <v>20</v>
      </c>
      <c r="D216" s="8"/>
      <c r="E216" s="8"/>
      <c r="F216" s="8"/>
      <c r="G216" s="8"/>
      <c r="H216" s="8"/>
      <c r="I216" s="8"/>
      <c r="J216" s="8"/>
      <c r="K216" s="8"/>
      <c r="L216" s="8"/>
      <c r="M216" s="8"/>
      <c r="N216" s="8"/>
      <c r="O216" s="34"/>
      <c r="P216" s="8"/>
      <c r="Q216" s="8"/>
      <c r="R216" s="8"/>
      <c r="S216" s="8"/>
      <c r="T216" s="44"/>
    </row>
    <row r="217" spans="1:20" ht="27" customHeight="1" x14ac:dyDescent="0.25">
      <c r="A217" s="42"/>
      <c r="B217" s="42"/>
      <c r="C217" s="41" t="s">
        <v>25</v>
      </c>
      <c r="D217" s="45">
        <v>732</v>
      </c>
      <c r="E217" s="45">
        <v>1003</v>
      </c>
      <c r="F217" s="47" t="s">
        <v>199</v>
      </c>
      <c r="G217" s="9" t="s">
        <v>125</v>
      </c>
      <c r="H217" s="8"/>
      <c r="I217" s="8"/>
      <c r="J217" s="8"/>
      <c r="K217" s="8"/>
      <c r="L217" s="8"/>
      <c r="M217" s="8"/>
      <c r="N217" s="8"/>
      <c r="O217" s="34"/>
      <c r="P217" s="8"/>
      <c r="Q217" s="8"/>
      <c r="R217" s="8"/>
      <c r="S217" s="8"/>
      <c r="T217" s="44"/>
    </row>
    <row r="218" spans="1:20" ht="87.75" customHeight="1" x14ac:dyDescent="0.25">
      <c r="A218" s="43"/>
      <c r="B218" s="43"/>
      <c r="C218" s="62"/>
      <c r="D218" s="43"/>
      <c r="E218" s="43"/>
      <c r="F218" s="43"/>
      <c r="G218" s="10">
        <v>321</v>
      </c>
      <c r="H218" s="8"/>
      <c r="I218" s="8"/>
      <c r="J218" s="13">
        <v>0</v>
      </c>
      <c r="K218" s="13">
        <v>0</v>
      </c>
      <c r="L218" s="13">
        <v>35300</v>
      </c>
      <c r="M218" s="13">
        <v>0</v>
      </c>
      <c r="N218" s="13">
        <v>77452.3</v>
      </c>
      <c r="O218" s="31">
        <v>76004.210000000006</v>
      </c>
      <c r="P218" s="13">
        <v>77452.3</v>
      </c>
      <c r="Q218" s="13">
        <v>76004.210000000006</v>
      </c>
      <c r="R218" s="13">
        <v>35300</v>
      </c>
      <c r="S218" s="13">
        <v>35300</v>
      </c>
      <c r="T218" s="43"/>
    </row>
    <row r="219" spans="1:20" ht="45" x14ac:dyDescent="0.25">
      <c r="A219" s="41" t="s">
        <v>200</v>
      </c>
      <c r="B219" s="41" t="s">
        <v>202</v>
      </c>
      <c r="C219" s="8" t="s">
        <v>21</v>
      </c>
      <c r="D219" s="12" t="s">
        <v>29</v>
      </c>
      <c r="E219" s="12" t="s">
        <v>29</v>
      </c>
      <c r="F219" s="6" t="s">
        <v>304</v>
      </c>
      <c r="G219" s="12" t="s">
        <v>29</v>
      </c>
      <c r="H219" s="8"/>
      <c r="I219" s="8"/>
      <c r="J219" s="11">
        <f>J222</f>
        <v>26000</v>
      </c>
      <c r="K219" s="11">
        <f t="shared" ref="K219:S219" si="65">K222</f>
        <v>25999.200000000001</v>
      </c>
      <c r="L219" s="11">
        <f t="shared" si="65"/>
        <v>56837</v>
      </c>
      <c r="M219" s="11">
        <f t="shared" si="65"/>
        <v>56837</v>
      </c>
      <c r="N219" s="11">
        <f t="shared" si="65"/>
        <v>98837</v>
      </c>
      <c r="O219" s="32">
        <f t="shared" si="65"/>
        <v>81591</v>
      </c>
      <c r="P219" s="11">
        <f t="shared" si="65"/>
        <v>154644.5</v>
      </c>
      <c r="Q219" s="11">
        <f t="shared" si="65"/>
        <v>154644.5</v>
      </c>
      <c r="R219" s="11">
        <f t="shared" si="65"/>
        <v>107400</v>
      </c>
      <c r="S219" s="11">
        <f t="shared" si="65"/>
        <v>107400</v>
      </c>
      <c r="T219" s="41"/>
    </row>
    <row r="220" spans="1:20" ht="30" x14ac:dyDescent="0.25">
      <c r="A220" s="42"/>
      <c r="B220" s="42"/>
      <c r="C220" s="8" t="s">
        <v>20</v>
      </c>
      <c r="D220" s="8"/>
      <c r="E220" s="8"/>
      <c r="F220" s="8"/>
      <c r="G220" s="8"/>
      <c r="H220" s="8"/>
      <c r="I220" s="8"/>
      <c r="J220" s="10"/>
      <c r="K220" s="10"/>
      <c r="L220" s="10"/>
      <c r="M220" s="10"/>
      <c r="N220" s="10"/>
      <c r="O220" s="33"/>
      <c r="P220" s="10"/>
      <c r="Q220" s="10"/>
      <c r="R220" s="10"/>
      <c r="S220" s="10"/>
      <c r="T220" s="44"/>
    </row>
    <row r="221" spans="1:20" ht="25.5" customHeight="1" x14ac:dyDescent="0.25">
      <c r="A221" s="42"/>
      <c r="B221" s="42"/>
      <c r="C221" s="41" t="s">
        <v>25</v>
      </c>
      <c r="D221" s="45">
        <v>732</v>
      </c>
      <c r="E221" s="45">
        <v>1003</v>
      </c>
      <c r="F221" s="47" t="s">
        <v>201</v>
      </c>
      <c r="G221" s="9" t="s">
        <v>125</v>
      </c>
      <c r="H221" s="8"/>
      <c r="I221" s="8"/>
      <c r="J221" s="10"/>
      <c r="K221" s="10"/>
      <c r="L221" s="10"/>
      <c r="M221" s="10"/>
      <c r="N221" s="10"/>
      <c r="O221" s="33"/>
      <c r="P221" s="10"/>
      <c r="Q221" s="10"/>
      <c r="R221" s="10"/>
      <c r="S221" s="10"/>
      <c r="T221" s="44"/>
    </row>
    <row r="222" spans="1:20" ht="112.5" customHeight="1" x14ac:dyDescent="0.25">
      <c r="A222" s="43"/>
      <c r="B222" s="43"/>
      <c r="C222" s="62"/>
      <c r="D222" s="43"/>
      <c r="E222" s="43"/>
      <c r="F222" s="43"/>
      <c r="G222" s="10">
        <v>313</v>
      </c>
      <c r="H222" s="8"/>
      <c r="I222" s="8"/>
      <c r="J222" s="13">
        <v>26000</v>
      </c>
      <c r="K222" s="13">
        <v>25999.200000000001</v>
      </c>
      <c r="L222" s="13">
        <v>56837</v>
      </c>
      <c r="M222" s="13">
        <v>56837</v>
      </c>
      <c r="N222" s="13">
        <v>98837</v>
      </c>
      <c r="O222" s="31">
        <v>81591</v>
      </c>
      <c r="P222" s="13">
        <v>154644.5</v>
      </c>
      <c r="Q222" s="13">
        <v>154644.5</v>
      </c>
      <c r="R222" s="13">
        <v>107400</v>
      </c>
      <c r="S222" s="13">
        <v>107400</v>
      </c>
      <c r="T222" s="43"/>
    </row>
    <row r="223" spans="1:20" ht="45" x14ac:dyDescent="0.25">
      <c r="A223" s="41" t="s">
        <v>203</v>
      </c>
      <c r="B223" s="41" t="s">
        <v>269</v>
      </c>
      <c r="C223" s="8" t="s">
        <v>21</v>
      </c>
      <c r="D223" s="12" t="s">
        <v>29</v>
      </c>
      <c r="E223" s="12" t="s">
        <v>29</v>
      </c>
      <c r="F223" s="6" t="s">
        <v>304</v>
      </c>
      <c r="G223" s="12" t="s">
        <v>29</v>
      </c>
      <c r="H223" s="8"/>
      <c r="I223" s="8"/>
      <c r="J223" s="11">
        <f>J226</f>
        <v>5100</v>
      </c>
      <c r="K223" s="11">
        <f t="shared" ref="K223:S223" si="66">K226</f>
        <v>3000</v>
      </c>
      <c r="L223" s="11">
        <f t="shared" si="66"/>
        <v>5100</v>
      </c>
      <c r="M223" s="11">
        <f t="shared" si="66"/>
        <v>4335.49</v>
      </c>
      <c r="N223" s="11">
        <f t="shared" si="66"/>
        <v>5587.51</v>
      </c>
      <c r="O223" s="32">
        <f t="shared" si="66"/>
        <v>4961.5</v>
      </c>
      <c r="P223" s="11">
        <f t="shared" si="66"/>
        <v>5587.51</v>
      </c>
      <c r="Q223" s="11">
        <f t="shared" si="66"/>
        <v>4961.5</v>
      </c>
      <c r="R223" s="11">
        <f t="shared" si="66"/>
        <v>25000</v>
      </c>
      <c r="S223" s="11">
        <f t="shared" si="66"/>
        <v>25000</v>
      </c>
      <c r="T223" s="41" t="s">
        <v>293</v>
      </c>
    </row>
    <row r="224" spans="1:20" ht="30" x14ac:dyDescent="0.25">
      <c r="A224" s="42"/>
      <c r="B224" s="42"/>
      <c r="C224" s="8" t="s">
        <v>20</v>
      </c>
      <c r="D224" s="8"/>
      <c r="E224" s="8"/>
      <c r="F224" s="8"/>
      <c r="G224" s="8"/>
      <c r="H224" s="8"/>
      <c r="I224" s="8"/>
      <c r="J224" s="10"/>
      <c r="K224" s="10"/>
      <c r="L224" s="10"/>
      <c r="M224" s="10"/>
      <c r="N224" s="10"/>
      <c r="O224" s="33"/>
      <c r="P224" s="10"/>
      <c r="Q224" s="10"/>
      <c r="R224" s="10"/>
      <c r="S224" s="10"/>
      <c r="T224" s="44"/>
    </row>
    <row r="225" spans="1:20" ht="27.75" customHeight="1" x14ac:dyDescent="0.25">
      <c r="A225" s="42"/>
      <c r="B225" s="42"/>
      <c r="C225" s="41" t="s">
        <v>25</v>
      </c>
      <c r="D225" s="45">
        <v>732</v>
      </c>
      <c r="E225" s="45">
        <v>1001</v>
      </c>
      <c r="F225" s="47" t="s">
        <v>204</v>
      </c>
      <c r="G225" s="9" t="s">
        <v>125</v>
      </c>
      <c r="H225" s="8"/>
      <c r="I225" s="8"/>
      <c r="J225" s="10"/>
      <c r="K225" s="10"/>
      <c r="L225" s="10"/>
      <c r="M225" s="10"/>
      <c r="N225" s="10"/>
      <c r="O225" s="33"/>
      <c r="P225" s="10"/>
      <c r="Q225" s="10"/>
      <c r="R225" s="10"/>
      <c r="S225" s="10"/>
      <c r="T225" s="44"/>
    </row>
    <row r="226" spans="1:20" ht="111.75" customHeight="1" x14ac:dyDescent="0.25">
      <c r="A226" s="43"/>
      <c r="B226" s="43"/>
      <c r="C226" s="62"/>
      <c r="D226" s="43"/>
      <c r="E226" s="43"/>
      <c r="F226" s="43"/>
      <c r="G226" s="10">
        <v>312</v>
      </c>
      <c r="H226" s="8"/>
      <c r="I226" s="8"/>
      <c r="J226" s="13">
        <v>5100</v>
      </c>
      <c r="K226" s="13">
        <v>3000</v>
      </c>
      <c r="L226" s="13">
        <v>5100</v>
      </c>
      <c r="M226" s="13">
        <v>4335.49</v>
      </c>
      <c r="N226" s="13">
        <v>5587.51</v>
      </c>
      <c r="O226" s="31">
        <v>4961.5</v>
      </c>
      <c r="P226" s="13">
        <v>5587.51</v>
      </c>
      <c r="Q226" s="13">
        <v>4961.5</v>
      </c>
      <c r="R226" s="13">
        <v>25000</v>
      </c>
      <c r="S226" s="13">
        <v>25000</v>
      </c>
      <c r="T226" s="43"/>
    </row>
    <row r="227" spans="1:20" ht="45" x14ac:dyDescent="0.25">
      <c r="A227" s="41" t="s">
        <v>205</v>
      </c>
      <c r="B227" s="41" t="s">
        <v>270</v>
      </c>
      <c r="C227" s="8" t="s">
        <v>21</v>
      </c>
      <c r="D227" s="12" t="s">
        <v>29</v>
      </c>
      <c r="E227" s="12" t="s">
        <v>29</v>
      </c>
      <c r="F227" s="6" t="s">
        <v>304</v>
      </c>
      <c r="G227" s="12" t="s">
        <v>29</v>
      </c>
      <c r="H227" s="8"/>
      <c r="I227" s="8"/>
      <c r="J227" s="11">
        <f>J230+J231</f>
        <v>5000600</v>
      </c>
      <c r="K227" s="11">
        <f t="shared" ref="K227:S227" si="67">K230+K231</f>
        <v>4820600</v>
      </c>
      <c r="L227" s="11">
        <f t="shared" si="67"/>
        <v>10074000</v>
      </c>
      <c r="M227" s="11">
        <f t="shared" si="67"/>
        <v>10074000</v>
      </c>
      <c r="N227" s="11">
        <f t="shared" si="67"/>
        <v>13276000</v>
      </c>
      <c r="O227" s="32">
        <f t="shared" si="67"/>
        <v>13161768.640000001</v>
      </c>
      <c r="P227" s="11">
        <f t="shared" si="67"/>
        <v>18324093.5</v>
      </c>
      <c r="Q227" s="11">
        <f t="shared" si="67"/>
        <v>14275790.92</v>
      </c>
      <c r="R227" s="11">
        <f t="shared" si="67"/>
        <v>9802200</v>
      </c>
      <c r="S227" s="11">
        <f t="shared" si="67"/>
        <v>0</v>
      </c>
      <c r="T227" s="41" t="s">
        <v>292</v>
      </c>
    </row>
    <row r="228" spans="1:20" ht="30" x14ac:dyDescent="0.25">
      <c r="A228" s="42"/>
      <c r="B228" s="42"/>
      <c r="C228" s="8" t="s">
        <v>20</v>
      </c>
      <c r="D228" s="8"/>
      <c r="E228" s="8"/>
      <c r="F228" s="8"/>
      <c r="G228" s="8"/>
      <c r="H228" s="8"/>
      <c r="I228" s="8"/>
      <c r="J228" s="8"/>
      <c r="K228" s="8"/>
      <c r="L228" s="8"/>
      <c r="M228" s="8"/>
      <c r="N228" s="8"/>
      <c r="O228" s="34"/>
      <c r="P228" s="8"/>
      <c r="Q228" s="8"/>
      <c r="R228" s="8"/>
      <c r="S228" s="8"/>
      <c r="T228" s="44"/>
    </row>
    <row r="229" spans="1:20" ht="24" customHeight="1" x14ac:dyDescent="0.25">
      <c r="A229" s="42"/>
      <c r="B229" s="42"/>
      <c r="C229" s="41" t="s">
        <v>25</v>
      </c>
      <c r="D229" s="45">
        <v>732</v>
      </c>
      <c r="E229" s="45">
        <v>1003</v>
      </c>
      <c r="F229" s="47" t="s">
        <v>206</v>
      </c>
      <c r="G229" s="9" t="s">
        <v>125</v>
      </c>
      <c r="H229" s="8"/>
      <c r="I229" s="8"/>
      <c r="J229" s="8"/>
      <c r="K229" s="8"/>
      <c r="L229" s="8"/>
      <c r="M229" s="8"/>
      <c r="N229" s="8"/>
      <c r="O229" s="34"/>
      <c r="P229" s="8"/>
      <c r="Q229" s="8"/>
      <c r="R229" s="8"/>
      <c r="S229" s="8"/>
      <c r="T229" s="44"/>
    </row>
    <row r="230" spans="1:20" ht="45" customHeight="1" x14ac:dyDescent="0.25">
      <c r="A230" s="42"/>
      <c r="B230" s="42"/>
      <c r="C230" s="42"/>
      <c r="D230" s="42"/>
      <c r="E230" s="42"/>
      <c r="F230" s="42"/>
      <c r="G230" s="12">
        <v>313</v>
      </c>
      <c r="H230" s="8"/>
      <c r="I230" s="8"/>
      <c r="J230" s="13">
        <v>4998600</v>
      </c>
      <c r="K230" s="13">
        <v>4820000</v>
      </c>
      <c r="L230" s="13">
        <v>10070000</v>
      </c>
      <c r="M230" s="13">
        <v>10070000</v>
      </c>
      <c r="N230" s="13">
        <v>13270000</v>
      </c>
      <c r="O230" s="31">
        <v>13156268.640000001</v>
      </c>
      <c r="P230" s="13">
        <v>18304093.5</v>
      </c>
      <c r="Q230" s="13">
        <v>14270000</v>
      </c>
      <c r="R230" s="13">
        <v>9782200</v>
      </c>
      <c r="S230" s="13">
        <v>0</v>
      </c>
      <c r="T230" s="42"/>
    </row>
    <row r="231" spans="1:20" ht="231" customHeight="1" x14ac:dyDescent="0.25">
      <c r="A231" s="43"/>
      <c r="B231" s="43"/>
      <c r="C231" s="43"/>
      <c r="D231" s="43"/>
      <c r="E231" s="43"/>
      <c r="F231" s="43"/>
      <c r="G231" s="10">
        <v>244</v>
      </c>
      <c r="H231" s="8"/>
      <c r="I231" s="8"/>
      <c r="J231" s="13">
        <v>2000</v>
      </c>
      <c r="K231" s="13">
        <v>600</v>
      </c>
      <c r="L231" s="13">
        <v>4000</v>
      </c>
      <c r="M231" s="13">
        <v>4000</v>
      </c>
      <c r="N231" s="13">
        <v>6000</v>
      </c>
      <c r="O231" s="31">
        <v>5500</v>
      </c>
      <c r="P231" s="13">
        <v>20000</v>
      </c>
      <c r="Q231" s="13">
        <v>5790.92</v>
      </c>
      <c r="R231" s="13">
        <v>20000</v>
      </c>
      <c r="S231" s="13">
        <v>0</v>
      </c>
      <c r="T231" s="43"/>
    </row>
    <row r="232" spans="1:20" ht="45" x14ac:dyDescent="0.25">
      <c r="A232" s="41" t="s">
        <v>207</v>
      </c>
      <c r="B232" s="41" t="s">
        <v>271</v>
      </c>
      <c r="C232" s="8" t="s">
        <v>21</v>
      </c>
      <c r="D232" s="12" t="s">
        <v>29</v>
      </c>
      <c r="E232" s="12" t="s">
        <v>29</v>
      </c>
      <c r="F232" s="6" t="s">
        <v>304</v>
      </c>
      <c r="G232" s="12" t="s">
        <v>29</v>
      </c>
      <c r="H232" s="8"/>
      <c r="I232" s="8"/>
      <c r="J232" s="11">
        <f>J235</f>
        <v>0</v>
      </c>
      <c r="K232" s="11">
        <f t="shared" ref="K232:S232" si="68">K235</f>
        <v>0</v>
      </c>
      <c r="L232" s="11">
        <f t="shared" si="68"/>
        <v>0</v>
      </c>
      <c r="M232" s="11">
        <f t="shared" si="68"/>
        <v>0</v>
      </c>
      <c r="N232" s="11">
        <f t="shared" si="68"/>
        <v>0</v>
      </c>
      <c r="O232" s="32">
        <f t="shared" si="68"/>
        <v>0</v>
      </c>
      <c r="P232" s="11">
        <f t="shared" si="68"/>
        <v>0</v>
      </c>
      <c r="Q232" s="11">
        <f t="shared" si="68"/>
        <v>0</v>
      </c>
      <c r="R232" s="11">
        <f t="shared" si="68"/>
        <v>32100</v>
      </c>
      <c r="S232" s="11">
        <f t="shared" si="68"/>
        <v>32100</v>
      </c>
      <c r="T232" s="41"/>
    </row>
    <row r="233" spans="1:20" ht="30" x14ac:dyDescent="0.25">
      <c r="A233" s="42"/>
      <c r="B233" s="42"/>
      <c r="C233" s="8" t="s">
        <v>20</v>
      </c>
      <c r="D233" s="8"/>
      <c r="E233" s="8"/>
      <c r="F233" s="8"/>
      <c r="G233" s="8"/>
      <c r="H233" s="8"/>
      <c r="I233" s="8"/>
      <c r="J233" s="10"/>
      <c r="K233" s="10"/>
      <c r="L233" s="10"/>
      <c r="M233" s="10"/>
      <c r="N233" s="10"/>
      <c r="O233" s="33"/>
      <c r="P233" s="10"/>
      <c r="Q233" s="10"/>
      <c r="R233" s="10"/>
      <c r="S233" s="10"/>
      <c r="T233" s="44"/>
    </row>
    <row r="234" spans="1:20" ht="27.75" customHeight="1" x14ac:dyDescent="0.25">
      <c r="A234" s="42"/>
      <c r="B234" s="42"/>
      <c r="C234" s="41" t="s">
        <v>25</v>
      </c>
      <c r="D234" s="45">
        <v>732</v>
      </c>
      <c r="E234" s="45">
        <v>1003</v>
      </c>
      <c r="F234" s="47" t="s">
        <v>208</v>
      </c>
      <c r="G234" s="9" t="s">
        <v>125</v>
      </c>
      <c r="H234" s="8"/>
      <c r="I234" s="8"/>
      <c r="J234" s="10"/>
      <c r="K234" s="10"/>
      <c r="L234" s="10"/>
      <c r="M234" s="10"/>
      <c r="N234" s="10"/>
      <c r="O234" s="33"/>
      <c r="P234" s="10"/>
      <c r="Q234" s="10"/>
      <c r="R234" s="10"/>
      <c r="S234" s="10"/>
      <c r="T234" s="44"/>
    </row>
    <row r="235" spans="1:20" ht="145.5" customHeight="1" x14ac:dyDescent="0.25">
      <c r="A235" s="43"/>
      <c r="B235" s="43"/>
      <c r="C235" s="62"/>
      <c r="D235" s="43"/>
      <c r="E235" s="43"/>
      <c r="F235" s="43"/>
      <c r="G235" s="10">
        <v>313</v>
      </c>
      <c r="H235" s="8"/>
      <c r="I235" s="8"/>
      <c r="J235" s="13">
        <v>0</v>
      </c>
      <c r="K235" s="13">
        <v>0</v>
      </c>
      <c r="L235" s="13">
        <v>0</v>
      </c>
      <c r="M235" s="13">
        <v>0</v>
      </c>
      <c r="N235" s="13">
        <v>0</v>
      </c>
      <c r="O235" s="31">
        <v>0</v>
      </c>
      <c r="P235" s="13">
        <v>0</v>
      </c>
      <c r="Q235" s="13">
        <v>0</v>
      </c>
      <c r="R235" s="13">
        <v>32100</v>
      </c>
      <c r="S235" s="13">
        <v>32100</v>
      </c>
      <c r="T235" s="43"/>
    </row>
    <row r="236" spans="1:20" ht="45" x14ac:dyDescent="0.25">
      <c r="A236" s="41" t="s">
        <v>114</v>
      </c>
      <c r="B236" s="41" t="s">
        <v>115</v>
      </c>
      <c r="C236" s="4" t="s">
        <v>21</v>
      </c>
      <c r="D236" s="5" t="s">
        <v>29</v>
      </c>
      <c r="E236" s="5" t="s">
        <v>29</v>
      </c>
      <c r="F236" s="6" t="s">
        <v>304</v>
      </c>
      <c r="G236" s="5" t="s">
        <v>29</v>
      </c>
      <c r="H236" s="4"/>
      <c r="I236" s="4"/>
      <c r="J236" s="11">
        <f>J238</f>
        <v>268800</v>
      </c>
      <c r="K236" s="11">
        <f t="shared" ref="K236:S236" si="69">K238</f>
        <v>140000</v>
      </c>
      <c r="L236" s="11">
        <f t="shared" si="69"/>
        <v>448000</v>
      </c>
      <c r="M236" s="11">
        <f t="shared" si="69"/>
        <v>425247.2</v>
      </c>
      <c r="N236" s="11">
        <f t="shared" si="69"/>
        <v>537600</v>
      </c>
      <c r="O236" s="32">
        <f t="shared" si="69"/>
        <v>504260.6</v>
      </c>
      <c r="P236" s="11">
        <f t="shared" si="69"/>
        <v>936800</v>
      </c>
      <c r="Q236" s="11">
        <f t="shared" si="69"/>
        <v>910999.3</v>
      </c>
      <c r="R236" s="11">
        <f t="shared" si="69"/>
        <v>806800</v>
      </c>
      <c r="S236" s="11">
        <f t="shared" si="69"/>
        <v>806800</v>
      </c>
      <c r="T236" s="41" t="s">
        <v>294</v>
      </c>
    </row>
    <row r="237" spans="1:20" ht="30" x14ac:dyDescent="0.25">
      <c r="A237" s="42"/>
      <c r="B237" s="42"/>
      <c r="C237" s="4" t="s">
        <v>20</v>
      </c>
      <c r="D237" s="4"/>
      <c r="E237" s="4"/>
      <c r="F237" s="4"/>
      <c r="G237" s="4"/>
      <c r="H237" s="4"/>
      <c r="I237" s="4"/>
      <c r="J237" s="11"/>
      <c r="K237" s="11"/>
      <c r="L237" s="11"/>
      <c r="M237" s="11"/>
      <c r="N237" s="11"/>
      <c r="O237" s="32"/>
      <c r="P237" s="11"/>
      <c r="Q237" s="11"/>
      <c r="R237" s="11"/>
      <c r="S237" s="11"/>
      <c r="T237" s="44"/>
    </row>
    <row r="238" spans="1:20" ht="94.5" customHeight="1" x14ac:dyDescent="0.25">
      <c r="A238" s="43"/>
      <c r="B238" s="43"/>
      <c r="C238" s="4" t="s">
        <v>25</v>
      </c>
      <c r="D238" s="5">
        <v>732</v>
      </c>
      <c r="E238" s="5">
        <v>1003</v>
      </c>
      <c r="F238" s="6" t="s">
        <v>116</v>
      </c>
      <c r="G238" s="5">
        <v>321</v>
      </c>
      <c r="H238" s="4"/>
      <c r="I238" s="4"/>
      <c r="J238" s="11">
        <v>268800</v>
      </c>
      <c r="K238" s="11">
        <v>140000</v>
      </c>
      <c r="L238" s="11">
        <v>448000</v>
      </c>
      <c r="M238" s="11">
        <v>425247.2</v>
      </c>
      <c r="N238" s="11">
        <v>537600</v>
      </c>
      <c r="O238" s="32">
        <v>504260.6</v>
      </c>
      <c r="P238" s="11">
        <v>936800</v>
      </c>
      <c r="Q238" s="11">
        <v>910999.3</v>
      </c>
      <c r="R238" s="11">
        <v>806800</v>
      </c>
      <c r="S238" s="11">
        <v>806800</v>
      </c>
      <c r="T238" s="43"/>
    </row>
    <row r="239" spans="1:20" ht="45" x14ac:dyDescent="0.25">
      <c r="A239" s="41" t="s">
        <v>117</v>
      </c>
      <c r="B239" s="41" t="s">
        <v>119</v>
      </c>
      <c r="C239" s="4" t="s">
        <v>21</v>
      </c>
      <c r="D239" s="5" t="s">
        <v>29</v>
      </c>
      <c r="E239" s="5" t="s">
        <v>29</v>
      </c>
      <c r="F239" s="6" t="s">
        <v>304</v>
      </c>
      <c r="G239" s="5" t="s">
        <v>29</v>
      </c>
      <c r="H239" s="4"/>
      <c r="I239" s="4"/>
      <c r="J239" s="11">
        <f>J241</f>
        <v>520000</v>
      </c>
      <c r="K239" s="11">
        <f t="shared" ref="K239:S239" si="70">K241</f>
        <v>520000</v>
      </c>
      <c r="L239" s="11">
        <f t="shared" si="70"/>
        <v>1290000</v>
      </c>
      <c r="M239" s="11">
        <f t="shared" si="70"/>
        <v>1112000</v>
      </c>
      <c r="N239" s="11">
        <f t="shared" si="70"/>
        <v>1653600</v>
      </c>
      <c r="O239" s="32">
        <f t="shared" si="70"/>
        <v>1452000</v>
      </c>
      <c r="P239" s="11">
        <f t="shared" si="70"/>
        <v>2742020</v>
      </c>
      <c r="Q239" s="11">
        <f t="shared" si="70"/>
        <v>2571375</v>
      </c>
      <c r="R239" s="11">
        <f t="shared" si="70"/>
        <v>3624420</v>
      </c>
      <c r="S239" s="11">
        <f t="shared" si="70"/>
        <v>3624420</v>
      </c>
      <c r="T239" s="41"/>
    </row>
    <row r="240" spans="1:20" ht="30" x14ac:dyDescent="0.25">
      <c r="A240" s="42"/>
      <c r="B240" s="42"/>
      <c r="C240" s="4" t="s">
        <v>20</v>
      </c>
      <c r="D240" s="4"/>
      <c r="E240" s="4"/>
      <c r="F240" s="4"/>
      <c r="G240" s="4"/>
      <c r="H240" s="4"/>
      <c r="I240" s="4"/>
      <c r="J240" s="11"/>
      <c r="K240" s="11"/>
      <c r="L240" s="11"/>
      <c r="M240" s="11"/>
      <c r="N240" s="11"/>
      <c r="O240" s="32"/>
      <c r="P240" s="11"/>
      <c r="Q240" s="11"/>
      <c r="R240" s="11"/>
      <c r="S240" s="11"/>
      <c r="T240" s="44"/>
    </row>
    <row r="241" spans="1:20" ht="108" customHeight="1" x14ac:dyDescent="0.25">
      <c r="A241" s="43"/>
      <c r="B241" s="43"/>
      <c r="C241" s="4" t="s">
        <v>25</v>
      </c>
      <c r="D241" s="10">
        <v>732</v>
      </c>
      <c r="E241" s="10">
        <v>1003</v>
      </c>
      <c r="F241" s="9" t="s">
        <v>118</v>
      </c>
      <c r="G241" s="10">
        <v>321</v>
      </c>
      <c r="H241" s="8"/>
      <c r="I241" s="8"/>
      <c r="J241" s="13">
        <v>520000</v>
      </c>
      <c r="K241" s="13">
        <v>520000</v>
      </c>
      <c r="L241" s="13">
        <v>1290000</v>
      </c>
      <c r="M241" s="13">
        <v>1112000</v>
      </c>
      <c r="N241" s="13">
        <v>1653600</v>
      </c>
      <c r="O241" s="31">
        <v>1452000</v>
      </c>
      <c r="P241" s="13">
        <v>2742020</v>
      </c>
      <c r="Q241" s="13">
        <v>2571375</v>
      </c>
      <c r="R241" s="13">
        <v>3624420</v>
      </c>
      <c r="S241" s="13">
        <v>3624420</v>
      </c>
      <c r="T241" s="43"/>
    </row>
    <row r="242" spans="1:20" ht="45" x14ac:dyDescent="0.25">
      <c r="A242" s="41" t="s">
        <v>120</v>
      </c>
      <c r="B242" s="41" t="s">
        <v>278</v>
      </c>
      <c r="C242" s="4" t="s">
        <v>21</v>
      </c>
      <c r="D242" s="5" t="s">
        <v>29</v>
      </c>
      <c r="E242" s="5" t="s">
        <v>29</v>
      </c>
      <c r="F242" s="6" t="s">
        <v>304</v>
      </c>
      <c r="G242" s="5" t="s">
        <v>29</v>
      </c>
      <c r="H242" s="4"/>
      <c r="I242" s="4"/>
      <c r="J242" s="11">
        <f>J244</f>
        <v>151025</v>
      </c>
      <c r="K242" s="11">
        <f t="shared" ref="K242:S242" si="71">K244</f>
        <v>151025</v>
      </c>
      <c r="L242" s="11">
        <f t="shared" si="71"/>
        <v>301667.51</v>
      </c>
      <c r="M242" s="11">
        <f t="shared" si="71"/>
        <v>301667.51</v>
      </c>
      <c r="N242" s="11">
        <f t="shared" si="71"/>
        <v>458075</v>
      </c>
      <c r="O242" s="32">
        <f t="shared" si="71"/>
        <v>458075</v>
      </c>
      <c r="P242" s="11">
        <f t="shared" si="71"/>
        <v>804100</v>
      </c>
      <c r="Q242" s="11">
        <f t="shared" si="71"/>
        <v>753236.28</v>
      </c>
      <c r="R242" s="11">
        <f t="shared" si="71"/>
        <v>504100</v>
      </c>
      <c r="S242" s="11">
        <f t="shared" si="71"/>
        <v>504100</v>
      </c>
      <c r="T242" s="41" t="s">
        <v>294</v>
      </c>
    </row>
    <row r="243" spans="1:20" ht="30" x14ac:dyDescent="0.25">
      <c r="A243" s="42"/>
      <c r="B243" s="42"/>
      <c r="C243" s="4" t="s">
        <v>20</v>
      </c>
      <c r="D243" s="4"/>
      <c r="E243" s="4"/>
      <c r="F243" s="4"/>
      <c r="G243" s="4"/>
      <c r="H243" s="4"/>
      <c r="I243" s="4"/>
      <c r="J243" s="11"/>
      <c r="K243" s="11"/>
      <c r="L243" s="11"/>
      <c r="M243" s="11"/>
      <c r="N243" s="11"/>
      <c r="O243" s="32"/>
      <c r="P243" s="11"/>
      <c r="Q243" s="11"/>
      <c r="R243" s="11"/>
      <c r="S243" s="11"/>
      <c r="T243" s="44"/>
    </row>
    <row r="244" spans="1:20" ht="234" customHeight="1" x14ac:dyDescent="0.25">
      <c r="A244" s="43"/>
      <c r="B244" s="43"/>
      <c r="C244" s="4" t="s">
        <v>25</v>
      </c>
      <c r="D244" s="10">
        <v>732</v>
      </c>
      <c r="E244" s="10">
        <v>1003</v>
      </c>
      <c r="F244" s="9" t="s">
        <v>121</v>
      </c>
      <c r="G244" s="10">
        <v>313</v>
      </c>
      <c r="H244" s="8"/>
      <c r="I244" s="8"/>
      <c r="J244" s="13">
        <v>151025</v>
      </c>
      <c r="K244" s="13">
        <v>151025</v>
      </c>
      <c r="L244" s="13">
        <v>301667.51</v>
      </c>
      <c r="M244" s="13">
        <v>301667.51</v>
      </c>
      <c r="N244" s="13">
        <v>458075</v>
      </c>
      <c r="O244" s="31">
        <v>458075</v>
      </c>
      <c r="P244" s="13">
        <v>804100</v>
      </c>
      <c r="Q244" s="13">
        <v>753236.28</v>
      </c>
      <c r="R244" s="13">
        <v>504100</v>
      </c>
      <c r="S244" s="13">
        <v>504100</v>
      </c>
      <c r="T244" s="43"/>
    </row>
    <row r="245" spans="1:20" ht="45" x14ac:dyDescent="0.25">
      <c r="A245" s="41" t="s">
        <v>122</v>
      </c>
      <c r="B245" s="50" t="s">
        <v>124</v>
      </c>
      <c r="C245" s="4" t="s">
        <v>21</v>
      </c>
      <c r="D245" s="5" t="s">
        <v>29</v>
      </c>
      <c r="E245" s="5" t="s">
        <v>29</v>
      </c>
      <c r="F245" s="6" t="s">
        <v>304</v>
      </c>
      <c r="G245" s="5" t="s">
        <v>29</v>
      </c>
      <c r="H245" s="4"/>
      <c r="I245" s="4"/>
      <c r="J245" s="11">
        <f>J248+J249+J250</f>
        <v>0</v>
      </c>
      <c r="K245" s="11">
        <f t="shared" ref="K245:S245" si="72">K248+K249+K250</f>
        <v>0</v>
      </c>
      <c r="L245" s="11">
        <f t="shared" si="72"/>
        <v>0</v>
      </c>
      <c r="M245" s="11">
        <f t="shared" si="72"/>
        <v>0</v>
      </c>
      <c r="N245" s="11">
        <f t="shared" si="72"/>
        <v>0</v>
      </c>
      <c r="O245" s="32">
        <f t="shared" si="72"/>
        <v>0</v>
      </c>
      <c r="P245" s="11">
        <f t="shared" si="72"/>
        <v>1281669.4800000002</v>
      </c>
      <c r="Q245" s="11">
        <f t="shared" si="72"/>
        <v>1281669.4800000002</v>
      </c>
      <c r="R245" s="11">
        <f t="shared" si="72"/>
        <v>1957800</v>
      </c>
      <c r="S245" s="11">
        <f t="shared" si="72"/>
        <v>1957800</v>
      </c>
      <c r="T245" s="41"/>
    </row>
    <row r="246" spans="1:20" ht="30" x14ac:dyDescent="0.25">
      <c r="A246" s="42"/>
      <c r="B246" s="52"/>
      <c r="C246" s="4" t="s">
        <v>20</v>
      </c>
      <c r="D246" s="4"/>
      <c r="E246" s="4"/>
      <c r="F246" s="4"/>
      <c r="G246" s="4"/>
      <c r="H246" s="4"/>
      <c r="I246" s="4"/>
      <c r="J246" s="11"/>
      <c r="K246" s="11"/>
      <c r="L246" s="11"/>
      <c r="M246" s="11"/>
      <c r="N246" s="11"/>
      <c r="O246" s="32"/>
      <c r="P246" s="11"/>
      <c r="Q246" s="11"/>
      <c r="R246" s="11"/>
      <c r="S246" s="11"/>
      <c r="T246" s="44"/>
    </row>
    <row r="247" spans="1:20" ht="19.5" customHeight="1" x14ac:dyDescent="0.25">
      <c r="A247" s="42"/>
      <c r="B247" s="52"/>
      <c r="C247" s="41" t="s">
        <v>72</v>
      </c>
      <c r="D247" s="45">
        <v>734</v>
      </c>
      <c r="E247" s="45">
        <v>1003</v>
      </c>
      <c r="F247" s="47" t="s">
        <v>123</v>
      </c>
      <c r="G247" s="6" t="s">
        <v>125</v>
      </c>
      <c r="H247" s="4"/>
      <c r="I247" s="4"/>
      <c r="J247" s="11"/>
      <c r="K247" s="11"/>
      <c r="L247" s="11"/>
      <c r="M247" s="11"/>
      <c r="N247" s="11"/>
      <c r="O247" s="32"/>
      <c r="P247" s="11"/>
      <c r="Q247" s="11"/>
      <c r="R247" s="11"/>
      <c r="S247" s="11"/>
      <c r="T247" s="42"/>
    </row>
    <row r="248" spans="1:20" ht="18" customHeight="1" x14ac:dyDescent="0.25">
      <c r="A248" s="42"/>
      <c r="B248" s="52"/>
      <c r="C248" s="44"/>
      <c r="D248" s="49"/>
      <c r="E248" s="49"/>
      <c r="F248" s="48"/>
      <c r="G248" s="5">
        <v>244</v>
      </c>
      <c r="H248" s="4"/>
      <c r="I248" s="4"/>
      <c r="J248" s="11">
        <v>0</v>
      </c>
      <c r="K248" s="11">
        <v>0</v>
      </c>
      <c r="L248" s="11">
        <v>0</v>
      </c>
      <c r="M248" s="11">
        <v>0</v>
      </c>
      <c r="N248" s="11">
        <v>0</v>
      </c>
      <c r="O248" s="32">
        <v>0</v>
      </c>
      <c r="P248" s="11">
        <v>755856.36</v>
      </c>
      <c r="Q248" s="11">
        <v>755856.36</v>
      </c>
      <c r="R248" s="11">
        <v>1023100</v>
      </c>
      <c r="S248" s="11">
        <v>1023100</v>
      </c>
      <c r="T248" s="42"/>
    </row>
    <row r="249" spans="1:20" ht="18" customHeight="1" x14ac:dyDescent="0.25">
      <c r="A249" s="42"/>
      <c r="B249" s="52"/>
      <c r="C249" s="44"/>
      <c r="D249" s="49"/>
      <c r="E249" s="49"/>
      <c r="F249" s="48"/>
      <c r="G249" s="5">
        <v>612</v>
      </c>
      <c r="H249" s="4"/>
      <c r="I249" s="4"/>
      <c r="J249" s="11">
        <v>0</v>
      </c>
      <c r="K249" s="11">
        <v>0</v>
      </c>
      <c r="L249" s="11">
        <v>0</v>
      </c>
      <c r="M249" s="11">
        <v>0</v>
      </c>
      <c r="N249" s="11">
        <v>0</v>
      </c>
      <c r="O249" s="32">
        <v>0</v>
      </c>
      <c r="P249" s="11">
        <v>432779.76</v>
      </c>
      <c r="Q249" s="11">
        <v>432779.76</v>
      </c>
      <c r="R249" s="11">
        <v>758600</v>
      </c>
      <c r="S249" s="11">
        <v>758600</v>
      </c>
      <c r="T249" s="42"/>
    </row>
    <row r="250" spans="1:20" ht="19.5" customHeight="1" x14ac:dyDescent="0.25">
      <c r="A250" s="43"/>
      <c r="B250" s="53"/>
      <c r="C250" s="62"/>
      <c r="D250" s="61"/>
      <c r="E250" s="61"/>
      <c r="F250" s="60"/>
      <c r="G250" s="5">
        <v>622</v>
      </c>
      <c r="H250" s="4"/>
      <c r="I250" s="4"/>
      <c r="J250" s="11">
        <v>0</v>
      </c>
      <c r="K250" s="11">
        <v>0</v>
      </c>
      <c r="L250" s="11">
        <v>0</v>
      </c>
      <c r="M250" s="11">
        <v>0</v>
      </c>
      <c r="N250" s="11">
        <v>0</v>
      </c>
      <c r="O250" s="32">
        <v>0</v>
      </c>
      <c r="P250" s="11">
        <v>93033.36</v>
      </c>
      <c r="Q250" s="11">
        <v>93033.36</v>
      </c>
      <c r="R250" s="11">
        <v>176100</v>
      </c>
      <c r="S250" s="11">
        <v>176100</v>
      </c>
      <c r="T250" s="43"/>
    </row>
    <row r="251" spans="1:20" ht="45" x14ac:dyDescent="0.25">
      <c r="A251" s="41" t="s">
        <v>126</v>
      </c>
      <c r="B251" s="50" t="s">
        <v>128</v>
      </c>
      <c r="C251" s="4" t="s">
        <v>21</v>
      </c>
      <c r="D251" s="5" t="s">
        <v>29</v>
      </c>
      <c r="E251" s="5" t="s">
        <v>29</v>
      </c>
      <c r="F251" s="6" t="s">
        <v>304</v>
      </c>
      <c r="G251" s="5" t="s">
        <v>29</v>
      </c>
      <c r="H251" s="4"/>
      <c r="I251" s="4"/>
      <c r="J251" s="11">
        <f>J253</f>
        <v>0</v>
      </c>
      <c r="K251" s="11">
        <f t="shared" ref="K251:S251" si="73">K253</f>
        <v>0</v>
      </c>
      <c r="L251" s="11">
        <f t="shared" si="73"/>
        <v>0</v>
      </c>
      <c r="M251" s="11">
        <f t="shared" si="73"/>
        <v>0</v>
      </c>
      <c r="N251" s="11">
        <f t="shared" si="73"/>
        <v>0</v>
      </c>
      <c r="O251" s="32">
        <f t="shared" si="73"/>
        <v>0</v>
      </c>
      <c r="P251" s="11">
        <f t="shared" si="73"/>
        <v>86993</v>
      </c>
      <c r="Q251" s="11">
        <f t="shared" si="73"/>
        <v>86993</v>
      </c>
      <c r="R251" s="11">
        <f t="shared" si="73"/>
        <v>196000</v>
      </c>
      <c r="S251" s="11">
        <f t="shared" si="73"/>
        <v>196000</v>
      </c>
      <c r="T251" s="41"/>
    </row>
    <row r="252" spans="1:20" ht="30" x14ac:dyDescent="0.25">
      <c r="A252" s="42"/>
      <c r="B252" s="52"/>
      <c r="C252" s="4" t="s">
        <v>20</v>
      </c>
      <c r="D252" s="4"/>
      <c r="E252" s="4"/>
      <c r="F252" s="4"/>
      <c r="G252" s="4"/>
      <c r="H252" s="4"/>
      <c r="I252" s="4"/>
      <c r="J252" s="4"/>
      <c r="K252" s="4"/>
      <c r="L252" s="4"/>
      <c r="M252" s="4"/>
      <c r="N252" s="4"/>
      <c r="O252" s="34"/>
      <c r="P252" s="4"/>
      <c r="Q252" s="4"/>
      <c r="R252" s="4"/>
      <c r="S252" s="4"/>
      <c r="T252" s="44"/>
    </row>
    <row r="253" spans="1:20" ht="45.75" customHeight="1" x14ac:dyDescent="0.25">
      <c r="A253" s="43"/>
      <c r="B253" s="53"/>
      <c r="C253" s="4" t="s">
        <v>76</v>
      </c>
      <c r="D253" s="5">
        <v>733</v>
      </c>
      <c r="E253" s="5">
        <v>1003</v>
      </c>
      <c r="F253" s="6" t="s">
        <v>127</v>
      </c>
      <c r="G253" s="5">
        <v>612</v>
      </c>
      <c r="H253" s="4"/>
      <c r="I253" s="4"/>
      <c r="J253" s="11">
        <v>0</v>
      </c>
      <c r="K253" s="11">
        <v>0</v>
      </c>
      <c r="L253" s="11">
        <v>0</v>
      </c>
      <c r="M253" s="11">
        <v>0</v>
      </c>
      <c r="N253" s="11">
        <v>0</v>
      </c>
      <c r="O253" s="32">
        <v>0</v>
      </c>
      <c r="P253" s="11">
        <v>86993</v>
      </c>
      <c r="Q253" s="11">
        <v>86993</v>
      </c>
      <c r="R253" s="11">
        <v>196000</v>
      </c>
      <c r="S253" s="11">
        <v>196000</v>
      </c>
      <c r="T253" s="43"/>
    </row>
    <row r="254" spans="1:20" ht="45" x14ac:dyDescent="0.25">
      <c r="A254" s="50" t="s">
        <v>129</v>
      </c>
      <c r="B254" s="50" t="s">
        <v>279</v>
      </c>
      <c r="C254" s="4" t="s">
        <v>21</v>
      </c>
      <c r="D254" s="5" t="s">
        <v>29</v>
      </c>
      <c r="E254" s="5" t="s">
        <v>29</v>
      </c>
      <c r="F254" s="6" t="s">
        <v>304</v>
      </c>
      <c r="G254" s="5" t="s">
        <v>29</v>
      </c>
      <c r="H254" s="4"/>
      <c r="I254" s="4"/>
      <c r="J254" s="11">
        <f>J257+J258+J259</f>
        <v>654000</v>
      </c>
      <c r="K254" s="11">
        <f t="shared" ref="K254:S254" si="74">K257+K258+K259</f>
        <v>510822.22</v>
      </c>
      <c r="L254" s="11">
        <f t="shared" si="74"/>
        <v>1226500</v>
      </c>
      <c r="M254" s="11">
        <f t="shared" si="74"/>
        <v>1173670.71</v>
      </c>
      <c r="N254" s="11">
        <f t="shared" si="74"/>
        <v>1407100</v>
      </c>
      <c r="O254" s="32">
        <f t="shared" si="74"/>
        <v>1231725.9100000001</v>
      </c>
      <c r="P254" s="11">
        <f t="shared" si="74"/>
        <v>2111300</v>
      </c>
      <c r="Q254" s="11">
        <f t="shared" si="74"/>
        <v>1998876.87</v>
      </c>
      <c r="R254" s="11">
        <f t="shared" si="74"/>
        <v>2111300</v>
      </c>
      <c r="S254" s="11">
        <f t="shared" si="74"/>
        <v>2111300</v>
      </c>
      <c r="T254" s="41" t="s">
        <v>294</v>
      </c>
    </row>
    <row r="255" spans="1:20" ht="30" x14ac:dyDescent="0.25">
      <c r="A255" s="52"/>
      <c r="B255" s="52"/>
      <c r="C255" s="4" t="s">
        <v>20</v>
      </c>
      <c r="D255" s="4"/>
      <c r="E255" s="4"/>
      <c r="F255" s="4"/>
      <c r="G255" s="4"/>
      <c r="H255" s="4"/>
      <c r="I255" s="4"/>
      <c r="J255" s="11"/>
      <c r="K255" s="11"/>
      <c r="L255" s="11"/>
      <c r="M255" s="11"/>
      <c r="N255" s="11"/>
      <c r="O255" s="32"/>
      <c r="P255" s="11"/>
      <c r="Q255" s="11"/>
      <c r="R255" s="11"/>
      <c r="S255" s="11"/>
      <c r="T255" s="44"/>
    </row>
    <row r="256" spans="1:20" ht="19.5" customHeight="1" x14ac:dyDescent="0.25">
      <c r="A256" s="52"/>
      <c r="B256" s="52"/>
      <c r="C256" s="41" t="s">
        <v>72</v>
      </c>
      <c r="D256" s="45">
        <v>734</v>
      </c>
      <c r="E256" s="45">
        <v>1003</v>
      </c>
      <c r="F256" s="47" t="s">
        <v>130</v>
      </c>
      <c r="G256" s="6" t="s">
        <v>125</v>
      </c>
      <c r="H256" s="4"/>
      <c r="I256" s="4"/>
      <c r="J256" s="11"/>
      <c r="K256" s="11"/>
      <c r="L256" s="11"/>
      <c r="M256" s="11"/>
      <c r="N256" s="11"/>
      <c r="O256" s="32"/>
      <c r="P256" s="11"/>
      <c r="Q256" s="11"/>
      <c r="R256" s="11"/>
      <c r="S256" s="11"/>
      <c r="T256" s="42"/>
    </row>
    <row r="257" spans="1:20" ht="18" customHeight="1" x14ac:dyDescent="0.25">
      <c r="A257" s="52"/>
      <c r="B257" s="52"/>
      <c r="C257" s="44"/>
      <c r="D257" s="49"/>
      <c r="E257" s="49"/>
      <c r="F257" s="48"/>
      <c r="G257" s="5">
        <v>244</v>
      </c>
      <c r="H257" s="4"/>
      <c r="I257" s="4"/>
      <c r="J257" s="11">
        <v>374100</v>
      </c>
      <c r="K257" s="11">
        <v>230922.22</v>
      </c>
      <c r="L257" s="11">
        <v>645400</v>
      </c>
      <c r="M257" s="11">
        <v>592570.71</v>
      </c>
      <c r="N257" s="11">
        <v>787100</v>
      </c>
      <c r="O257" s="32">
        <v>611725.91</v>
      </c>
      <c r="P257" s="11">
        <v>1112528</v>
      </c>
      <c r="Q257" s="11">
        <v>1057862.79</v>
      </c>
      <c r="R257" s="11">
        <v>1166700</v>
      </c>
      <c r="S257" s="11">
        <v>1166700</v>
      </c>
      <c r="T257" s="42"/>
    </row>
    <row r="258" spans="1:20" ht="20.25" customHeight="1" x14ac:dyDescent="0.25">
      <c r="A258" s="52"/>
      <c r="B258" s="52"/>
      <c r="C258" s="44"/>
      <c r="D258" s="49"/>
      <c r="E258" s="49"/>
      <c r="F258" s="48"/>
      <c r="G258" s="5">
        <v>612</v>
      </c>
      <c r="H258" s="4"/>
      <c r="I258" s="4"/>
      <c r="J258" s="11">
        <v>250500</v>
      </c>
      <c r="K258" s="11">
        <v>250500</v>
      </c>
      <c r="L258" s="11">
        <v>526800</v>
      </c>
      <c r="M258" s="11">
        <v>526800</v>
      </c>
      <c r="N258" s="11">
        <v>553200</v>
      </c>
      <c r="O258" s="32">
        <v>553200</v>
      </c>
      <c r="P258" s="11">
        <v>909072</v>
      </c>
      <c r="Q258" s="11">
        <v>858148.16</v>
      </c>
      <c r="R258" s="11">
        <v>854900</v>
      </c>
      <c r="S258" s="11">
        <v>854900</v>
      </c>
      <c r="T258" s="42"/>
    </row>
    <row r="259" spans="1:20" ht="20.25" customHeight="1" x14ac:dyDescent="0.25">
      <c r="A259" s="53"/>
      <c r="B259" s="53"/>
      <c r="C259" s="62"/>
      <c r="D259" s="61"/>
      <c r="E259" s="61"/>
      <c r="F259" s="60"/>
      <c r="G259" s="5">
        <v>622</v>
      </c>
      <c r="H259" s="4"/>
      <c r="I259" s="4"/>
      <c r="J259" s="11">
        <v>29400</v>
      </c>
      <c r="K259" s="11">
        <v>29400</v>
      </c>
      <c r="L259" s="11">
        <v>54300</v>
      </c>
      <c r="M259" s="11">
        <v>54300</v>
      </c>
      <c r="N259" s="11">
        <v>66800</v>
      </c>
      <c r="O259" s="32">
        <v>66800</v>
      </c>
      <c r="P259" s="11">
        <v>89700</v>
      </c>
      <c r="Q259" s="11">
        <v>82865.919999999998</v>
      </c>
      <c r="R259" s="11">
        <v>89700</v>
      </c>
      <c r="S259" s="11">
        <v>89700</v>
      </c>
      <c r="T259" s="43"/>
    </row>
    <row r="260" spans="1:20" ht="45" x14ac:dyDescent="0.25">
      <c r="A260" s="41" t="s">
        <v>131</v>
      </c>
      <c r="B260" s="50" t="s">
        <v>133</v>
      </c>
      <c r="C260" s="4" t="s">
        <v>21</v>
      </c>
      <c r="D260" s="5" t="s">
        <v>29</v>
      </c>
      <c r="E260" s="5" t="s">
        <v>29</v>
      </c>
      <c r="F260" s="6" t="s">
        <v>304</v>
      </c>
      <c r="G260" s="5" t="s">
        <v>29</v>
      </c>
      <c r="H260" s="4"/>
      <c r="I260" s="4"/>
      <c r="J260" s="19">
        <f>J262</f>
        <v>20000</v>
      </c>
      <c r="K260" s="19">
        <f t="shared" ref="K260:S260" si="75">K262</f>
        <v>20000</v>
      </c>
      <c r="L260" s="19">
        <f t="shared" si="75"/>
        <v>40000</v>
      </c>
      <c r="M260" s="19">
        <f t="shared" si="75"/>
        <v>40000</v>
      </c>
      <c r="N260" s="19">
        <f t="shared" si="75"/>
        <v>60000</v>
      </c>
      <c r="O260" s="30">
        <f t="shared" si="75"/>
        <v>52000</v>
      </c>
      <c r="P260" s="11">
        <f t="shared" si="75"/>
        <v>80000</v>
      </c>
      <c r="Q260" s="11">
        <f t="shared" si="75"/>
        <v>80000</v>
      </c>
      <c r="R260" s="11">
        <f t="shared" si="75"/>
        <v>80000</v>
      </c>
      <c r="S260" s="11">
        <f t="shared" si="75"/>
        <v>80000</v>
      </c>
      <c r="T260" s="41"/>
    </row>
    <row r="261" spans="1:20" ht="30" x14ac:dyDescent="0.25">
      <c r="A261" s="42"/>
      <c r="B261" s="52"/>
      <c r="C261" s="4" t="s">
        <v>20</v>
      </c>
      <c r="D261" s="4"/>
      <c r="E261" s="4"/>
      <c r="F261" s="4"/>
      <c r="G261" s="4"/>
      <c r="H261" s="4"/>
      <c r="I261" s="4"/>
      <c r="J261" s="19"/>
      <c r="K261" s="19"/>
      <c r="L261" s="19"/>
      <c r="M261" s="19"/>
      <c r="N261" s="19"/>
      <c r="O261" s="30"/>
      <c r="P261" s="11"/>
      <c r="Q261" s="11"/>
      <c r="R261" s="11"/>
      <c r="S261" s="11"/>
      <c r="T261" s="44"/>
    </row>
    <row r="262" spans="1:20" ht="45.75" customHeight="1" x14ac:dyDescent="0.25">
      <c r="A262" s="43"/>
      <c r="B262" s="53"/>
      <c r="C262" s="4" t="s">
        <v>76</v>
      </c>
      <c r="D262" s="5">
        <v>733</v>
      </c>
      <c r="E262" s="5">
        <v>1006</v>
      </c>
      <c r="F262" s="6" t="s">
        <v>132</v>
      </c>
      <c r="G262" s="5">
        <v>612</v>
      </c>
      <c r="H262" s="4"/>
      <c r="I262" s="4"/>
      <c r="J262" s="19">
        <v>20000</v>
      </c>
      <c r="K262" s="19">
        <v>20000</v>
      </c>
      <c r="L262" s="19">
        <v>40000</v>
      </c>
      <c r="M262" s="19">
        <v>40000</v>
      </c>
      <c r="N262" s="19">
        <v>60000</v>
      </c>
      <c r="O262" s="30">
        <v>52000</v>
      </c>
      <c r="P262" s="11">
        <v>80000</v>
      </c>
      <c r="Q262" s="11">
        <v>80000</v>
      </c>
      <c r="R262" s="11">
        <v>80000</v>
      </c>
      <c r="S262" s="11">
        <v>80000</v>
      </c>
      <c r="T262" s="43"/>
    </row>
    <row r="263" spans="1:20" ht="61.5" customHeight="1" x14ac:dyDescent="0.25">
      <c r="A263" s="41" t="s">
        <v>252</v>
      </c>
      <c r="B263" s="50" t="s">
        <v>272</v>
      </c>
      <c r="C263" s="8" t="s">
        <v>21</v>
      </c>
      <c r="D263" s="36" t="s">
        <v>29</v>
      </c>
      <c r="E263" s="36" t="s">
        <v>29</v>
      </c>
      <c r="F263" s="6" t="s">
        <v>304</v>
      </c>
      <c r="G263" s="36" t="s">
        <v>29</v>
      </c>
      <c r="H263" s="8"/>
      <c r="I263" s="8"/>
      <c r="J263" s="19">
        <f>J265</f>
        <v>0</v>
      </c>
      <c r="K263" s="19">
        <f t="shared" ref="K263:S263" si="76">K265</f>
        <v>0</v>
      </c>
      <c r="L263" s="19">
        <f t="shared" si="76"/>
        <v>0</v>
      </c>
      <c r="M263" s="19">
        <f t="shared" si="76"/>
        <v>0</v>
      </c>
      <c r="N263" s="19">
        <f t="shared" si="76"/>
        <v>0</v>
      </c>
      <c r="O263" s="30">
        <f t="shared" si="76"/>
        <v>0</v>
      </c>
      <c r="P263" s="11">
        <f t="shared" si="76"/>
        <v>40000</v>
      </c>
      <c r="Q263" s="11">
        <f t="shared" si="76"/>
        <v>36550</v>
      </c>
      <c r="R263" s="11">
        <f t="shared" si="76"/>
        <v>0</v>
      </c>
      <c r="S263" s="11">
        <f t="shared" si="76"/>
        <v>0</v>
      </c>
      <c r="T263" s="41"/>
    </row>
    <row r="264" spans="1:20" ht="42.75" customHeight="1" x14ac:dyDescent="0.25">
      <c r="A264" s="42"/>
      <c r="B264" s="52"/>
      <c r="C264" s="8" t="s">
        <v>20</v>
      </c>
      <c r="D264" s="8"/>
      <c r="E264" s="8"/>
      <c r="F264" s="8"/>
      <c r="G264" s="8"/>
      <c r="H264" s="8"/>
      <c r="I264" s="8"/>
      <c r="J264" s="19"/>
      <c r="K264" s="19"/>
      <c r="L264" s="19"/>
      <c r="M264" s="19"/>
      <c r="N264" s="19"/>
      <c r="O264" s="30"/>
      <c r="P264" s="11"/>
      <c r="Q264" s="11"/>
      <c r="R264" s="11"/>
      <c r="S264" s="11"/>
      <c r="T264" s="44"/>
    </row>
    <row r="265" spans="1:20" ht="129.75" customHeight="1" x14ac:dyDescent="0.25">
      <c r="A265" s="43"/>
      <c r="B265" s="53"/>
      <c r="C265" s="8" t="s">
        <v>25</v>
      </c>
      <c r="D265" s="10">
        <v>732</v>
      </c>
      <c r="E265" s="10">
        <v>1003</v>
      </c>
      <c r="F265" s="40" t="s">
        <v>253</v>
      </c>
      <c r="G265" s="10">
        <v>321</v>
      </c>
      <c r="H265" s="8"/>
      <c r="I265" s="8"/>
      <c r="J265" s="37">
        <v>0</v>
      </c>
      <c r="K265" s="37">
        <v>0</v>
      </c>
      <c r="L265" s="37">
        <v>0</v>
      </c>
      <c r="M265" s="37">
        <v>0</v>
      </c>
      <c r="N265" s="37">
        <v>0</v>
      </c>
      <c r="O265" s="38">
        <v>0</v>
      </c>
      <c r="P265" s="13">
        <v>40000</v>
      </c>
      <c r="Q265" s="13">
        <v>36550</v>
      </c>
      <c r="R265" s="13">
        <v>0</v>
      </c>
      <c r="S265" s="13">
        <v>0</v>
      </c>
      <c r="T265" s="43"/>
    </row>
    <row r="266" spans="1:20" ht="45" x14ac:dyDescent="0.25">
      <c r="A266" s="41" t="s">
        <v>134</v>
      </c>
      <c r="B266" s="75" t="s">
        <v>135</v>
      </c>
      <c r="C266" s="4" t="s">
        <v>21</v>
      </c>
      <c r="D266" s="5" t="s">
        <v>29</v>
      </c>
      <c r="E266" s="5" t="s">
        <v>29</v>
      </c>
      <c r="F266" s="6" t="s">
        <v>305</v>
      </c>
      <c r="G266" s="5" t="s">
        <v>29</v>
      </c>
      <c r="H266" s="21"/>
      <c r="I266" s="21"/>
      <c r="J266" s="16">
        <f>J268</f>
        <v>102732900</v>
      </c>
      <c r="K266" s="16">
        <f t="shared" ref="K266:S266" si="77">K268</f>
        <v>97886462.110000014</v>
      </c>
      <c r="L266" s="16">
        <f t="shared" si="77"/>
        <v>205257000</v>
      </c>
      <c r="M266" s="16">
        <f t="shared" si="77"/>
        <v>200233522.46000001</v>
      </c>
      <c r="N266" s="16">
        <f t="shared" si="77"/>
        <v>298842850</v>
      </c>
      <c r="O266" s="16">
        <f t="shared" si="77"/>
        <v>295729289.81999999</v>
      </c>
      <c r="P266" s="16">
        <f t="shared" si="77"/>
        <v>413616548.14999998</v>
      </c>
      <c r="Q266" s="16">
        <f t="shared" si="77"/>
        <v>399119607.06000006</v>
      </c>
      <c r="R266" s="16">
        <f t="shared" si="77"/>
        <v>392780800</v>
      </c>
      <c r="S266" s="16">
        <f t="shared" si="77"/>
        <v>393408400</v>
      </c>
      <c r="T266" s="41"/>
    </row>
    <row r="267" spans="1:20" ht="30" x14ac:dyDescent="0.25">
      <c r="A267" s="44"/>
      <c r="B267" s="76"/>
      <c r="C267" s="4" t="s">
        <v>20</v>
      </c>
      <c r="D267" s="4"/>
      <c r="E267" s="4"/>
      <c r="F267" s="4"/>
      <c r="G267" s="4"/>
      <c r="H267" s="21"/>
      <c r="I267" s="21"/>
      <c r="J267" s="16"/>
      <c r="K267" s="16"/>
      <c r="L267" s="16"/>
      <c r="M267" s="16"/>
      <c r="N267" s="16"/>
      <c r="O267" s="16"/>
      <c r="P267" s="16"/>
      <c r="Q267" s="16"/>
      <c r="R267" s="16"/>
      <c r="S267" s="16"/>
      <c r="T267" s="44"/>
    </row>
    <row r="268" spans="1:20" ht="62.25" customHeight="1" x14ac:dyDescent="0.25">
      <c r="A268" s="43"/>
      <c r="B268" s="78"/>
      <c r="C268" s="4" t="s">
        <v>25</v>
      </c>
      <c r="D268" s="5">
        <v>732</v>
      </c>
      <c r="E268" s="5" t="s">
        <v>29</v>
      </c>
      <c r="F268" s="6" t="s">
        <v>305</v>
      </c>
      <c r="G268" s="5" t="s">
        <v>29</v>
      </c>
      <c r="H268" s="21"/>
      <c r="I268" s="21"/>
      <c r="J268" s="16">
        <f>J272+J273+J277+J278+J282+J283+J287+J288+J291+J294+J297</f>
        <v>102732900</v>
      </c>
      <c r="K268" s="16">
        <f>K272+K273+K277+K278+K282+K283+K287+K288+K291+K294+K297</f>
        <v>97886462.110000014</v>
      </c>
      <c r="L268" s="16">
        <f t="shared" ref="L268:S268" si="78">L272+L273+L277+L278+L282+L283+L287+L288+L291+L294+L297</f>
        <v>205257000</v>
      </c>
      <c r="M268" s="16">
        <f t="shared" si="78"/>
        <v>200233522.46000001</v>
      </c>
      <c r="N268" s="16">
        <f t="shared" si="78"/>
        <v>298842850</v>
      </c>
      <c r="O268" s="16">
        <f t="shared" si="78"/>
        <v>295729289.81999999</v>
      </c>
      <c r="P268" s="16">
        <f t="shared" si="78"/>
        <v>413616548.14999998</v>
      </c>
      <c r="Q268" s="16">
        <f t="shared" si="78"/>
        <v>399119607.06000006</v>
      </c>
      <c r="R268" s="16">
        <f t="shared" si="78"/>
        <v>392780800</v>
      </c>
      <c r="S268" s="16">
        <f t="shared" si="78"/>
        <v>393408400</v>
      </c>
      <c r="T268" s="44"/>
    </row>
    <row r="269" spans="1:20" ht="45" x14ac:dyDescent="0.25">
      <c r="A269" s="41" t="s">
        <v>209</v>
      </c>
      <c r="B269" s="41" t="s">
        <v>273</v>
      </c>
      <c r="C269" s="8" t="s">
        <v>21</v>
      </c>
      <c r="D269" s="12" t="s">
        <v>29</v>
      </c>
      <c r="E269" s="12" t="s">
        <v>29</v>
      </c>
      <c r="F269" s="6" t="s">
        <v>305</v>
      </c>
      <c r="G269" s="12" t="s">
        <v>29</v>
      </c>
      <c r="H269" s="8"/>
      <c r="I269" s="8"/>
      <c r="J269" s="11">
        <f>J272+J273</f>
        <v>56136000</v>
      </c>
      <c r="K269" s="11">
        <f t="shared" ref="K269:S269" si="79">K272+K273</f>
        <v>53640817.520000003</v>
      </c>
      <c r="L269" s="11">
        <f t="shared" si="79"/>
        <v>112265000</v>
      </c>
      <c r="M269" s="11">
        <f t="shared" si="79"/>
        <v>112250624.31</v>
      </c>
      <c r="N269" s="11">
        <f t="shared" si="79"/>
        <v>166940000</v>
      </c>
      <c r="O269" s="11">
        <f t="shared" si="79"/>
        <v>166870000</v>
      </c>
      <c r="P269" s="11">
        <f t="shared" si="79"/>
        <v>225952638.15000001</v>
      </c>
      <c r="Q269" s="11">
        <f t="shared" si="79"/>
        <v>224366963.12</v>
      </c>
      <c r="R269" s="11">
        <f t="shared" si="79"/>
        <v>257320100</v>
      </c>
      <c r="S269" s="11">
        <f t="shared" si="79"/>
        <v>257320100</v>
      </c>
      <c r="T269" s="41"/>
    </row>
    <row r="270" spans="1:20" ht="30" x14ac:dyDescent="0.25">
      <c r="A270" s="42"/>
      <c r="B270" s="42"/>
      <c r="C270" s="8" t="s">
        <v>20</v>
      </c>
      <c r="D270" s="8"/>
      <c r="E270" s="8"/>
      <c r="F270" s="8"/>
      <c r="G270" s="8"/>
      <c r="H270" s="8"/>
      <c r="I270" s="8"/>
      <c r="J270" s="8"/>
      <c r="K270" s="8"/>
      <c r="L270" s="8"/>
      <c r="M270" s="8"/>
      <c r="N270" s="8"/>
      <c r="O270" s="8"/>
      <c r="P270" s="8"/>
      <c r="Q270" s="8"/>
      <c r="R270" s="8"/>
      <c r="S270" s="8"/>
      <c r="T270" s="44"/>
    </row>
    <row r="271" spans="1:20" ht="24" customHeight="1" x14ac:dyDescent="0.25">
      <c r="A271" s="42"/>
      <c r="B271" s="42"/>
      <c r="C271" s="41" t="s">
        <v>25</v>
      </c>
      <c r="D271" s="45">
        <v>732</v>
      </c>
      <c r="E271" s="45">
        <v>1003</v>
      </c>
      <c r="F271" s="47" t="s">
        <v>210</v>
      </c>
      <c r="G271" s="9" t="s">
        <v>125</v>
      </c>
      <c r="H271" s="8"/>
      <c r="I271" s="8"/>
      <c r="J271" s="8"/>
      <c r="K271" s="8"/>
      <c r="L271" s="8"/>
      <c r="M271" s="8"/>
      <c r="N271" s="8"/>
      <c r="O271" s="8"/>
      <c r="P271" s="8"/>
      <c r="Q271" s="8"/>
      <c r="R271" s="8"/>
      <c r="S271" s="8"/>
      <c r="T271" s="44"/>
    </row>
    <row r="272" spans="1:20" ht="25.5" customHeight="1" x14ac:dyDescent="0.25">
      <c r="A272" s="42"/>
      <c r="B272" s="42"/>
      <c r="C272" s="42"/>
      <c r="D272" s="42"/>
      <c r="E272" s="42"/>
      <c r="F272" s="42"/>
      <c r="G272" s="10">
        <v>313</v>
      </c>
      <c r="H272" s="8"/>
      <c r="I272" s="8"/>
      <c r="J272" s="13">
        <v>55491000</v>
      </c>
      <c r="K272" s="13">
        <v>53000000</v>
      </c>
      <c r="L272" s="13">
        <v>110982000</v>
      </c>
      <c r="M272" s="13">
        <v>110982000</v>
      </c>
      <c r="N272" s="13">
        <v>164982000</v>
      </c>
      <c r="O272" s="31">
        <v>164982000</v>
      </c>
      <c r="P272" s="13">
        <v>223392638.15000001</v>
      </c>
      <c r="Q272" s="13">
        <v>221832000</v>
      </c>
      <c r="R272" s="13">
        <v>254620100</v>
      </c>
      <c r="S272" s="13">
        <v>254620100</v>
      </c>
      <c r="T272" s="42"/>
    </row>
    <row r="273" spans="1:20" ht="60" customHeight="1" x14ac:dyDescent="0.25">
      <c r="A273" s="43"/>
      <c r="B273" s="43"/>
      <c r="C273" s="43"/>
      <c r="D273" s="43"/>
      <c r="E273" s="43"/>
      <c r="F273" s="43"/>
      <c r="G273" s="10">
        <v>244</v>
      </c>
      <c r="H273" s="8"/>
      <c r="I273" s="8"/>
      <c r="J273" s="13">
        <v>645000</v>
      </c>
      <c r="K273" s="13">
        <v>640817.52</v>
      </c>
      <c r="L273" s="13">
        <v>1283000</v>
      </c>
      <c r="M273" s="13">
        <v>1268624.31</v>
      </c>
      <c r="N273" s="13">
        <v>1958000</v>
      </c>
      <c r="O273" s="31">
        <v>1888000</v>
      </c>
      <c r="P273" s="13">
        <v>2560000</v>
      </c>
      <c r="Q273" s="13">
        <v>2534963.12</v>
      </c>
      <c r="R273" s="13">
        <v>2700000</v>
      </c>
      <c r="S273" s="13">
        <v>2700000</v>
      </c>
      <c r="T273" s="43"/>
    </row>
    <row r="274" spans="1:20" ht="45" x14ac:dyDescent="0.25">
      <c r="A274" s="41" t="s">
        <v>211</v>
      </c>
      <c r="B274" s="41" t="s">
        <v>274</v>
      </c>
      <c r="C274" s="8" t="s">
        <v>21</v>
      </c>
      <c r="D274" s="12" t="s">
        <v>29</v>
      </c>
      <c r="E274" s="12" t="s">
        <v>29</v>
      </c>
      <c r="F274" s="6" t="s">
        <v>305</v>
      </c>
      <c r="G274" s="12" t="s">
        <v>29</v>
      </c>
      <c r="H274" s="8"/>
      <c r="I274" s="8"/>
      <c r="J274" s="11">
        <f>J277+J278</f>
        <v>1969300</v>
      </c>
      <c r="K274" s="11">
        <f t="shared" ref="K274:S274" si="80">K277+K278</f>
        <v>1968907.94</v>
      </c>
      <c r="L274" s="11">
        <f t="shared" si="80"/>
        <v>3938800</v>
      </c>
      <c r="M274" s="11">
        <f t="shared" si="80"/>
        <v>3933813.36</v>
      </c>
      <c r="N274" s="11">
        <f t="shared" si="80"/>
        <v>5721950</v>
      </c>
      <c r="O274" s="32">
        <f t="shared" si="80"/>
        <v>5279360.3199999994</v>
      </c>
      <c r="P274" s="11">
        <f t="shared" si="80"/>
        <v>7661800</v>
      </c>
      <c r="Q274" s="11">
        <f t="shared" si="80"/>
        <v>7185957.6200000001</v>
      </c>
      <c r="R274" s="11">
        <f t="shared" si="80"/>
        <v>9847500</v>
      </c>
      <c r="S274" s="11">
        <f t="shared" si="80"/>
        <v>9847500</v>
      </c>
      <c r="T274" s="41" t="s">
        <v>292</v>
      </c>
    </row>
    <row r="275" spans="1:20" ht="30" x14ac:dyDescent="0.25">
      <c r="A275" s="42"/>
      <c r="B275" s="42"/>
      <c r="C275" s="8" t="s">
        <v>20</v>
      </c>
      <c r="D275" s="8"/>
      <c r="E275" s="8"/>
      <c r="F275" s="8"/>
      <c r="G275" s="8"/>
      <c r="H275" s="8"/>
      <c r="I275" s="8"/>
      <c r="J275" s="8"/>
      <c r="K275" s="8"/>
      <c r="L275" s="8"/>
      <c r="M275" s="8"/>
      <c r="N275" s="8"/>
      <c r="O275" s="34"/>
      <c r="P275" s="8"/>
      <c r="Q275" s="8"/>
      <c r="R275" s="8"/>
      <c r="S275" s="8"/>
      <c r="T275" s="44"/>
    </row>
    <row r="276" spans="1:20" ht="24" customHeight="1" x14ac:dyDescent="0.25">
      <c r="A276" s="42"/>
      <c r="B276" s="42"/>
      <c r="C276" s="41" t="s">
        <v>25</v>
      </c>
      <c r="D276" s="45">
        <v>732</v>
      </c>
      <c r="E276" s="45">
        <v>1003</v>
      </c>
      <c r="F276" s="47" t="s">
        <v>212</v>
      </c>
      <c r="G276" s="9" t="s">
        <v>125</v>
      </c>
      <c r="H276" s="8"/>
      <c r="I276" s="8"/>
      <c r="J276" s="8"/>
      <c r="K276" s="8"/>
      <c r="L276" s="8"/>
      <c r="M276" s="8"/>
      <c r="N276" s="8"/>
      <c r="O276" s="34"/>
      <c r="P276" s="8"/>
      <c r="Q276" s="8"/>
      <c r="R276" s="8"/>
      <c r="S276" s="8"/>
      <c r="T276" s="44"/>
    </row>
    <row r="277" spans="1:20" ht="45" customHeight="1" x14ac:dyDescent="0.25">
      <c r="A277" s="42"/>
      <c r="B277" s="42"/>
      <c r="C277" s="42"/>
      <c r="D277" s="42"/>
      <c r="E277" s="42"/>
      <c r="F277" s="42"/>
      <c r="G277" s="10">
        <v>313</v>
      </c>
      <c r="H277" s="8"/>
      <c r="I277" s="8"/>
      <c r="J277" s="13">
        <v>1939500</v>
      </c>
      <c r="K277" s="13">
        <v>1939500</v>
      </c>
      <c r="L277" s="13">
        <v>3879000</v>
      </c>
      <c r="M277" s="13">
        <v>3879000</v>
      </c>
      <c r="N277" s="13">
        <v>5637150</v>
      </c>
      <c r="O277" s="31">
        <v>5206151.3499999996</v>
      </c>
      <c r="P277" s="13">
        <v>7491800</v>
      </c>
      <c r="Q277" s="13">
        <v>7089500</v>
      </c>
      <c r="R277" s="13">
        <v>9677500</v>
      </c>
      <c r="S277" s="13">
        <v>9677500</v>
      </c>
      <c r="T277" s="42"/>
    </row>
    <row r="278" spans="1:20" ht="285" customHeight="1" x14ac:dyDescent="0.25">
      <c r="A278" s="43"/>
      <c r="B278" s="43"/>
      <c r="C278" s="43"/>
      <c r="D278" s="43"/>
      <c r="E278" s="43"/>
      <c r="F278" s="43"/>
      <c r="G278" s="10">
        <v>244</v>
      </c>
      <c r="H278" s="8"/>
      <c r="I278" s="8"/>
      <c r="J278" s="13">
        <v>29800</v>
      </c>
      <c r="K278" s="13">
        <v>29407.94</v>
      </c>
      <c r="L278" s="13">
        <v>59800</v>
      </c>
      <c r="M278" s="13">
        <v>54813.36</v>
      </c>
      <c r="N278" s="13">
        <v>84800</v>
      </c>
      <c r="O278" s="31">
        <v>73208.97</v>
      </c>
      <c r="P278" s="13">
        <v>170000</v>
      </c>
      <c r="Q278" s="13">
        <v>96457.62</v>
      </c>
      <c r="R278" s="13">
        <v>170000</v>
      </c>
      <c r="S278" s="13">
        <v>170000</v>
      </c>
      <c r="T278" s="43"/>
    </row>
    <row r="279" spans="1:20" ht="45" x14ac:dyDescent="0.25">
      <c r="A279" s="41" t="s">
        <v>213</v>
      </c>
      <c r="B279" s="41" t="s">
        <v>214</v>
      </c>
      <c r="C279" s="8" t="s">
        <v>21</v>
      </c>
      <c r="D279" s="12" t="s">
        <v>29</v>
      </c>
      <c r="E279" s="12" t="s">
        <v>29</v>
      </c>
      <c r="F279" s="12" t="s">
        <v>29</v>
      </c>
      <c r="G279" s="12" t="s">
        <v>29</v>
      </c>
      <c r="H279" s="8"/>
      <c r="I279" s="8"/>
      <c r="J279" s="11">
        <f>J282+J283</f>
        <v>14410000</v>
      </c>
      <c r="K279" s="11">
        <f t="shared" ref="K279:S279" si="81">K282+K283</f>
        <v>14404847.08</v>
      </c>
      <c r="L279" s="11">
        <f t="shared" si="81"/>
        <v>28120000</v>
      </c>
      <c r="M279" s="11">
        <f t="shared" si="81"/>
        <v>27034364.73</v>
      </c>
      <c r="N279" s="11">
        <f t="shared" si="81"/>
        <v>40346000</v>
      </c>
      <c r="O279" s="32">
        <f t="shared" si="81"/>
        <v>38886000</v>
      </c>
      <c r="P279" s="11">
        <f t="shared" si="81"/>
        <v>53558000</v>
      </c>
      <c r="Q279" s="11">
        <f t="shared" si="81"/>
        <v>53533759.600000001</v>
      </c>
      <c r="R279" s="11">
        <f t="shared" si="81"/>
        <v>47415200</v>
      </c>
      <c r="S279" s="11">
        <f t="shared" si="81"/>
        <v>47415200</v>
      </c>
      <c r="T279" s="41"/>
    </row>
    <row r="280" spans="1:20" ht="30" x14ac:dyDescent="0.25">
      <c r="A280" s="42"/>
      <c r="B280" s="42"/>
      <c r="C280" s="8" t="s">
        <v>20</v>
      </c>
      <c r="D280" s="8"/>
      <c r="E280" s="8"/>
      <c r="F280" s="8"/>
      <c r="G280" s="8"/>
      <c r="H280" s="8"/>
      <c r="I280" s="8"/>
      <c r="J280" s="8"/>
      <c r="K280" s="8"/>
      <c r="L280" s="8"/>
      <c r="M280" s="8"/>
      <c r="N280" s="8"/>
      <c r="O280" s="34"/>
      <c r="P280" s="8"/>
      <c r="Q280" s="8"/>
      <c r="R280" s="8"/>
      <c r="S280" s="8"/>
      <c r="T280" s="44"/>
    </row>
    <row r="281" spans="1:20" ht="24" customHeight="1" x14ac:dyDescent="0.25">
      <c r="A281" s="42"/>
      <c r="B281" s="42"/>
      <c r="C281" s="41" t="s">
        <v>25</v>
      </c>
      <c r="D281" s="45">
        <v>732</v>
      </c>
      <c r="E281" s="45">
        <v>1003</v>
      </c>
      <c r="F281" s="47" t="s">
        <v>215</v>
      </c>
      <c r="G281" s="9" t="s">
        <v>125</v>
      </c>
      <c r="H281" s="8"/>
      <c r="I281" s="8"/>
      <c r="J281" s="8"/>
      <c r="K281" s="8"/>
      <c r="L281" s="8"/>
      <c r="M281" s="8"/>
      <c r="N281" s="8"/>
      <c r="O281" s="34"/>
      <c r="P281" s="8"/>
      <c r="Q281" s="8"/>
      <c r="R281" s="8"/>
      <c r="S281" s="8"/>
      <c r="T281" s="44"/>
    </row>
    <row r="282" spans="1:20" ht="45" customHeight="1" x14ac:dyDescent="0.25">
      <c r="A282" s="42"/>
      <c r="B282" s="42"/>
      <c r="C282" s="42"/>
      <c r="D282" s="42"/>
      <c r="E282" s="42"/>
      <c r="F282" s="42"/>
      <c r="G282" s="10">
        <v>313</v>
      </c>
      <c r="H282" s="8"/>
      <c r="I282" s="8"/>
      <c r="J282" s="13">
        <v>14230000</v>
      </c>
      <c r="K282" s="13">
        <v>14230000</v>
      </c>
      <c r="L282" s="13">
        <v>27780000</v>
      </c>
      <c r="M282" s="13">
        <v>26736805.510000002</v>
      </c>
      <c r="N282" s="13">
        <v>39830000</v>
      </c>
      <c r="O282" s="31">
        <v>38438000</v>
      </c>
      <c r="P282" s="13">
        <v>52898000</v>
      </c>
      <c r="Q282" s="13">
        <v>52898000</v>
      </c>
      <c r="R282" s="13">
        <v>46755200</v>
      </c>
      <c r="S282" s="13">
        <v>46755200</v>
      </c>
      <c r="T282" s="42"/>
    </row>
    <row r="283" spans="1:20" ht="55.5" customHeight="1" x14ac:dyDescent="0.25">
      <c r="A283" s="43"/>
      <c r="B283" s="43"/>
      <c r="C283" s="43"/>
      <c r="D283" s="43"/>
      <c r="E283" s="43"/>
      <c r="F283" s="43"/>
      <c r="G283" s="10">
        <v>244</v>
      </c>
      <c r="H283" s="8"/>
      <c r="I283" s="8"/>
      <c r="J283" s="13">
        <v>180000</v>
      </c>
      <c r="K283" s="13">
        <v>174847.08</v>
      </c>
      <c r="L283" s="13">
        <v>340000</v>
      </c>
      <c r="M283" s="13">
        <v>297559.21999999997</v>
      </c>
      <c r="N283" s="13">
        <v>516000</v>
      </c>
      <c r="O283" s="31">
        <v>448000</v>
      </c>
      <c r="P283" s="13">
        <v>660000</v>
      </c>
      <c r="Q283" s="13">
        <v>635759.6</v>
      </c>
      <c r="R283" s="13">
        <v>660000</v>
      </c>
      <c r="S283" s="13">
        <v>660000</v>
      </c>
      <c r="T283" s="43"/>
    </row>
    <row r="284" spans="1:20" ht="45" x14ac:dyDescent="0.25">
      <c r="A284" s="41" t="s">
        <v>216</v>
      </c>
      <c r="B284" s="41" t="s">
        <v>218</v>
      </c>
      <c r="C284" s="8" t="s">
        <v>21</v>
      </c>
      <c r="D284" s="12" t="s">
        <v>29</v>
      </c>
      <c r="E284" s="12" t="s">
        <v>29</v>
      </c>
      <c r="F284" s="6" t="s">
        <v>305</v>
      </c>
      <c r="G284" s="12" t="s">
        <v>29</v>
      </c>
      <c r="H284" s="8"/>
      <c r="I284" s="8"/>
      <c r="J284" s="11">
        <f>J287+J288</f>
        <v>28532100</v>
      </c>
      <c r="K284" s="11">
        <f t="shared" ref="K284:S284" si="82">K287+K288</f>
        <v>26524400</v>
      </c>
      <c r="L284" s="11">
        <f t="shared" si="82"/>
        <v>57064200</v>
      </c>
      <c r="M284" s="11">
        <f t="shared" si="82"/>
        <v>53843875.439999998</v>
      </c>
      <c r="N284" s="11">
        <f t="shared" si="82"/>
        <v>79776400</v>
      </c>
      <c r="O284" s="32">
        <f t="shared" si="82"/>
        <v>79599963.810000002</v>
      </c>
      <c r="P284" s="11">
        <f t="shared" si="82"/>
        <v>117421110</v>
      </c>
      <c r="Q284" s="11">
        <f t="shared" si="82"/>
        <v>106465884.19</v>
      </c>
      <c r="R284" s="11">
        <f t="shared" si="82"/>
        <v>69150000</v>
      </c>
      <c r="S284" s="11">
        <f t="shared" si="82"/>
        <v>69777600</v>
      </c>
      <c r="T284" s="41" t="s">
        <v>292</v>
      </c>
    </row>
    <row r="285" spans="1:20" ht="30" x14ac:dyDescent="0.25">
      <c r="A285" s="42"/>
      <c r="B285" s="42"/>
      <c r="C285" s="8" t="s">
        <v>20</v>
      </c>
      <c r="D285" s="8"/>
      <c r="E285" s="8"/>
      <c r="F285" s="8"/>
      <c r="G285" s="8"/>
      <c r="H285" s="8"/>
      <c r="I285" s="8"/>
      <c r="J285" s="8"/>
      <c r="K285" s="8"/>
      <c r="L285" s="8"/>
      <c r="M285" s="8"/>
      <c r="N285" s="8"/>
      <c r="O285" s="34"/>
      <c r="P285" s="8"/>
      <c r="Q285" s="8"/>
      <c r="R285" s="8"/>
      <c r="S285" s="8"/>
      <c r="T285" s="44"/>
    </row>
    <row r="286" spans="1:20" ht="24" customHeight="1" x14ac:dyDescent="0.25">
      <c r="A286" s="42"/>
      <c r="B286" s="42"/>
      <c r="C286" s="41" t="s">
        <v>25</v>
      </c>
      <c r="D286" s="45">
        <v>732</v>
      </c>
      <c r="E286" s="45">
        <v>1003</v>
      </c>
      <c r="F286" s="47" t="s">
        <v>217</v>
      </c>
      <c r="G286" s="9" t="s">
        <v>125</v>
      </c>
      <c r="H286" s="8"/>
      <c r="I286" s="8"/>
      <c r="J286" s="8"/>
      <c r="K286" s="8"/>
      <c r="L286" s="8"/>
      <c r="M286" s="8"/>
      <c r="N286" s="8"/>
      <c r="O286" s="34"/>
      <c r="P286" s="8"/>
      <c r="Q286" s="8"/>
      <c r="R286" s="8"/>
      <c r="S286" s="8"/>
      <c r="T286" s="44"/>
    </row>
    <row r="287" spans="1:20" ht="20.25" customHeight="1" x14ac:dyDescent="0.25">
      <c r="A287" s="42"/>
      <c r="B287" s="42"/>
      <c r="C287" s="42"/>
      <c r="D287" s="42"/>
      <c r="E287" s="42"/>
      <c r="F287" s="42"/>
      <c r="G287" s="12">
        <v>313</v>
      </c>
      <c r="H287" s="15"/>
      <c r="I287" s="15"/>
      <c r="J287" s="11">
        <v>28200000</v>
      </c>
      <c r="K287" s="11">
        <v>26200000</v>
      </c>
      <c r="L287" s="11">
        <v>56400000</v>
      </c>
      <c r="M287" s="11">
        <v>53200000</v>
      </c>
      <c r="N287" s="11">
        <v>78396400</v>
      </c>
      <c r="O287" s="32">
        <v>78387559.180000007</v>
      </c>
      <c r="P287" s="11">
        <v>116041110</v>
      </c>
      <c r="Q287" s="11">
        <v>105146400</v>
      </c>
      <c r="R287" s="11">
        <v>67770000</v>
      </c>
      <c r="S287" s="11">
        <v>68397600</v>
      </c>
      <c r="T287" s="42"/>
    </row>
    <row r="288" spans="1:20" ht="21" customHeight="1" x14ac:dyDescent="0.25">
      <c r="A288" s="43"/>
      <c r="B288" s="43"/>
      <c r="C288" s="43"/>
      <c r="D288" s="43"/>
      <c r="E288" s="43"/>
      <c r="F288" s="43"/>
      <c r="G288" s="12">
        <v>244</v>
      </c>
      <c r="H288" s="15"/>
      <c r="I288" s="15"/>
      <c r="J288" s="11">
        <v>332100</v>
      </c>
      <c r="K288" s="11">
        <v>324400</v>
      </c>
      <c r="L288" s="11">
        <v>664200</v>
      </c>
      <c r="M288" s="11">
        <v>643875.43999999994</v>
      </c>
      <c r="N288" s="11">
        <v>1380000</v>
      </c>
      <c r="O288" s="32">
        <v>1212404.6299999999</v>
      </c>
      <c r="P288" s="11">
        <v>1380000</v>
      </c>
      <c r="Q288" s="11">
        <v>1319484.19</v>
      </c>
      <c r="R288" s="11">
        <v>1380000</v>
      </c>
      <c r="S288" s="11">
        <v>1380000</v>
      </c>
      <c r="T288" s="43"/>
    </row>
    <row r="289" spans="1:20" ht="45" customHeight="1" x14ac:dyDescent="0.25">
      <c r="A289" s="41" t="s">
        <v>136</v>
      </c>
      <c r="B289" s="41" t="s">
        <v>254</v>
      </c>
      <c r="C289" s="4" t="s">
        <v>21</v>
      </c>
      <c r="D289" s="5" t="s">
        <v>29</v>
      </c>
      <c r="E289" s="5" t="s">
        <v>29</v>
      </c>
      <c r="F289" s="6" t="s">
        <v>305</v>
      </c>
      <c r="G289" s="5" t="s">
        <v>29</v>
      </c>
      <c r="H289" s="4"/>
      <c r="I289" s="4"/>
      <c r="J289" s="11">
        <f>J291</f>
        <v>1600000</v>
      </c>
      <c r="K289" s="11">
        <f t="shared" ref="K289:S289" si="83">K291</f>
        <v>1263489.06</v>
      </c>
      <c r="L289" s="11">
        <f t="shared" si="83"/>
        <v>3700000</v>
      </c>
      <c r="M289" s="11">
        <f t="shared" si="83"/>
        <v>3007713.88</v>
      </c>
      <c r="N289" s="11">
        <f t="shared" si="83"/>
        <v>5800000</v>
      </c>
      <c r="O289" s="32">
        <f t="shared" si="83"/>
        <v>4850000</v>
      </c>
      <c r="P289" s="11">
        <f t="shared" si="83"/>
        <v>8690000</v>
      </c>
      <c r="Q289" s="11">
        <f t="shared" si="83"/>
        <v>7237647.1100000003</v>
      </c>
      <c r="R289" s="11">
        <f t="shared" si="83"/>
        <v>8690000</v>
      </c>
      <c r="S289" s="11">
        <f t="shared" si="83"/>
        <v>8690000</v>
      </c>
      <c r="T289" s="41" t="s">
        <v>292</v>
      </c>
    </row>
    <row r="290" spans="1:20" ht="30" x14ac:dyDescent="0.25">
      <c r="A290" s="42"/>
      <c r="B290" s="42"/>
      <c r="C290" s="4" t="s">
        <v>20</v>
      </c>
      <c r="D290" s="4"/>
      <c r="E290" s="4"/>
      <c r="F290" s="4"/>
      <c r="G290" s="4"/>
      <c r="H290" s="4"/>
      <c r="I290" s="4"/>
      <c r="J290" s="11"/>
      <c r="K290" s="11"/>
      <c r="L290" s="11"/>
      <c r="M290" s="11"/>
      <c r="N290" s="11"/>
      <c r="O290" s="32"/>
      <c r="P290" s="11"/>
      <c r="Q290" s="11"/>
      <c r="R290" s="11"/>
      <c r="S290" s="11"/>
      <c r="T290" s="44"/>
    </row>
    <row r="291" spans="1:20" ht="96" customHeight="1" x14ac:dyDescent="0.25">
      <c r="A291" s="43"/>
      <c r="B291" s="43"/>
      <c r="C291" s="4" t="s">
        <v>25</v>
      </c>
      <c r="D291" s="5">
        <v>732</v>
      </c>
      <c r="E291" s="5">
        <v>1003</v>
      </c>
      <c r="F291" s="6" t="s">
        <v>137</v>
      </c>
      <c r="G291" s="5">
        <v>321</v>
      </c>
      <c r="H291" s="4"/>
      <c r="I291" s="4"/>
      <c r="J291" s="11">
        <v>1600000</v>
      </c>
      <c r="K291" s="11">
        <v>1263489.06</v>
      </c>
      <c r="L291" s="11">
        <v>3700000</v>
      </c>
      <c r="M291" s="11">
        <v>3007713.88</v>
      </c>
      <c r="N291" s="11">
        <v>5800000</v>
      </c>
      <c r="O291" s="32">
        <v>4850000</v>
      </c>
      <c r="P291" s="11">
        <v>8690000</v>
      </c>
      <c r="Q291" s="11">
        <v>7237647.1100000003</v>
      </c>
      <c r="R291" s="11">
        <v>8690000</v>
      </c>
      <c r="S291" s="11">
        <v>8690000</v>
      </c>
      <c r="T291" s="43"/>
    </row>
    <row r="292" spans="1:20" ht="45" x14ac:dyDescent="0.25">
      <c r="A292" s="41" t="s">
        <v>138</v>
      </c>
      <c r="B292" s="41" t="s">
        <v>295</v>
      </c>
      <c r="C292" s="4" t="s">
        <v>21</v>
      </c>
      <c r="D292" s="5" t="s">
        <v>29</v>
      </c>
      <c r="E292" s="5" t="s">
        <v>29</v>
      </c>
      <c r="F292" s="6" t="s">
        <v>305</v>
      </c>
      <c r="G292" s="5" t="s">
        <v>29</v>
      </c>
      <c r="H292" s="4"/>
      <c r="I292" s="4"/>
      <c r="J292" s="11">
        <f>J294</f>
        <v>23500</v>
      </c>
      <c r="K292" s="11">
        <f t="shared" ref="K292:S292" si="84">K294</f>
        <v>22295.360000000001</v>
      </c>
      <c r="L292" s="11">
        <f t="shared" si="84"/>
        <v>47000</v>
      </c>
      <c r="M292" s="11">
        <f t="shared" si="84"/>
        <v>44397.84</v>
      </c>
      <c r="N292" s="11">
        <f t="shared" si="84"/>
        <v>70500</v>
      </c>
      <c r="O292" s="32">
        <f t="shared" si="84"/>
        <v>67308.62</v>
      </c>
      <c r="P292" s="11">
        <f t="shared" si="84"/>
        <v>94000</v>
      </c>
      <c r="Q292" s="11">
        <f t="shared" si="84"/>
        <v>90395.42</v>
      </c>
      <c r="R292" s="11">
        <f t="shared" si="84"/>
        <v>94000</v>
      </c>
      <c r="S292" s="11">
        <f t="shared" si="84"/>
        <v>94000</v>
      </c>
      <c r="T292" s="41"/>
    </row>
    <row r="293" spans="1:20" ht="30" x14ac:dyDescent="0.25">
      <c r="A293" s="42"/>
      <c r="B293" s="42"/>
      <c r="C293" s="4" t="s">
        <v>20</v>
      </c>
      <c r="D293" s="4"/>
      <c r="E293" s="4"/>
      <c r="F293" s="4"/>
      <c r="G293" s="4"/>
      <c r="H293" s="4"/>
      <c r="I293" s="4"/>
      <c r="J293" s="11"/>
      <c r="K293" s="11"/>
      <c r="L293" s="11"/>
      <c r="M293" s="11"/>
      <c r="N293" s="11"/>
      <c r="O293" s="32"/>
      <c r="P293" s="11"/>
      <c r="Q293" s="11"/>
      <c r="R293" s="11"/>
      <c r="S293" s="11"/>
      <c r="T293" s="44"/>
    </row>
    <row r="294" spans="1:20" ht="63" customHeight="1" x14ac:dyDescent="0.25">
      <c r="A294" s="43"/>
      <c r="B294" s="43"/>
      <c r="C294" s="4" t="s">
        <v>25</v>
      </c>
      <c r="D294" s="5">
        <v>732</v>
      </c>
      <c r="E294" s="5">
        <v>1003</v>
      </c>
      <c r="F294" s="6" t="s">
        <v>139</v>
      </c>
      <c r="G294" s="5">
        <v>313</v>
      </c>
      <c r="H294" s="4"/>
      <c r="I294" s="4"/>
      <c r="J294" s="11">
        <v>23500</v>
      </c>
      <c r="K294" s="11">
        <v>22295.360000000001</v>
      </c>
      <c r="L294" s="11">
        <v>47000</v>
      </c>
      <c r="M294" s="11">
        <v>44397.84</v>
      </c>
      <c r="N294" s="11">
        <v>70500</v>
      </c>
      <c r="O294" s="32">
        <v>67308.62</v>
      </c>
      <c r="P294" s="11">
        <v>94000</v>
      </c>
      <c r="Q294" s="11">
        <v>90395.42</v>
      </c>
      <c r="R294" s="11">
        <v>94000</v>
      </c>
      <c r="S294" s="11">
        <v>94000</v>
      </c>
      <c r="T294" s="43"/>
    </row>
    <row r="295" spans="1:20" ht="45" x14ac:dyDescent="0.25">
      <c r="A295" s="41" t="s">
        <v>140</v>
      </c>
      <c r="B295" s="41" t="s">
        <v>141</v>
      </c>
      <c r="C295" s="4" t="s">
        <v>21</v>
      </c>
      <c r="D295" s="5" t="s">
        <v>29</v>
      </c>
      <c r="E295" s="5" t="s">
        <v>29</v>
      </c>
      <c r="F295" s="6" t="s">
        <v>305</v>
      </c>
      <c r="G295" s="5" t="s">
        <v>29</v>
      </c>
      <c r="H295" s="4"/>
      <c r="I295" s="4"/>
      <c r="J295" s="11">
        <f>J297</f>
        <v>62000</v>
      </c>
      <c r="K295" s="11">
        <f t="shared" ref="K295:S295" si="85">K297</f>
        <v>61705.15</v>
      </c>
      <c r="L295" s="11">
        <f t="shared" si="85"/>
        <v>122000</v>
      </c>
      <c r="M295" s="11">
        <f t="shared" si="85"/>
        <v>118732.9</v>
      </c>
      <c r="N295" s="11">
        <f t="shared" si="85"/>
        <v>188000</v>
      </c>
      <c r="O295" s="32">
        <f t="shared" si="85"/>
        <v>176657.07</v>
      </c>
      <c r="P295" s="11">
        <f t="shared" si="85"/>
        <v>239000</v>
      </c>
      <c r="Q295" s="11">
        <f t="shared" si="85"/>
        <v>239000</v>
      </c>
      <c r="R295" s="11">
        <f t="shared" si="85"/>
        <v>264000</v>
      </c>
      <c r="S295" s="11">
        <f t="shared" si="85"/>
        <v>264000</v>
      </c>
      <c r="T295" s="41"/>
    </row>
    <row r="296" spans="1:20" ht="30" x14ac:dyDescent="0.25">
      <c r="A296" s="42"/>
      <c r="B296" s="42"/>
      <c r="C296" s="4" t="s">
        <v>20</v>
      </c>
      <c r="D296" s="4"/>
      <c r="E296" s="4"/>
      <c r="F296" s="4"/>
      <c r="G296" s="4"/>
      <c r="H296" s="4"/>
      <c r="I296" s="4"/>
      <c r="J296" s="11"/>
      <c r="K296" s="11"/>
      <c r="L296" s="11"/>
      <c r="M296" s="11"/>
      <c r="N296" s="11"/>
      <c r="O296" s="32"/>
      <c r="P296" s="11"/>
      <c r="Q296" s="11"/>
      <c r="R296" s="11"/>
      <c r="S296" s="11"/>
      <c r="T296" s="44"/>
    </row>
    <row r="297" spans="1:20" ht="68.25" customHeight="1" x14ac:dyDescent="0.25">
      <c r="A297" s="43"/>
      <c r="B297" s="43"/>
      <c r="C297" s="4" t="s">
        <v>25</v>
      </c>
      <c r="D297" s="5">
        <v>732</v>
      </c>
      <c r="E297" s="5">
        <v>1003</v>
      </c>
      <c r="F297" s="6" t="s">
        <v>142</v>
      </c>
      <c r="G297" s="5">
        <v>313</v>
      </c>
      <c r="H297" s="4"/>
      <c r="I297" s="4"/>
      <c r="J297" s="11">
        <v>62000</v>
      </c>
      <c r="K297" s="11">
        <v>61705.15</v>
      </c>
      <c r="L297" s="11">
        <v>122000</v>
      </c>
      <c r="M297" s="11">
        <v>118732.9</v>
      </c>
      <c r="N297" s="11">
        <v>188000</v>
      </c>
      <c r="O297" s="32">
        <v>176657.07</v>
      </c>
      <c r="P297" s="11">
        <v>239000</v>
      </c>
      <c r="Q297" s="11">
        <v>239000</v>
      </c>
      <c r="R297" s="11">
        <v>264000</v>
      </c>
      <c r="S297" s="11">
        <v>264000</v>
      </c>
      <c r="T297" s="43"/>
    </row>
    <row r="298" spans="1:20" ht="45" x14ac:dyDescent="0.25">
      <c r="A298" s="41" t="s">
        <v>219</v>
      </c>
      <c r="B298" s="75" t="s">
        <v>220</v>
      </c>
      <c r="C298" s="8" t="s">
        <v>21</v>
      </c>
      <c r="D298" s="14" t="s">
        <v>29</v>
      </c>
      <c r="E298" s="14" t="s">
        <v>29</v>
      </c>
      <c r="F298" s="6" t="s">
        <v>305</v>
      </c>
      <c r="G298" s="14" t="s">
        <v>29</v>
      </c>
      <c r="H298" s="21"/>
      <c r="I298" s="21"/>
      <c r="J298" s="16">
        <f>J300</f>
        <v>9156361</v>
      </c>
      <c r="K298" s="16">
        <f t="shared" ref="K298:S298" si="86">K300</f>
        <v>8604554.4900000002</v>
      </c>
      <c r="L298" s="16">
        <f t="shared" si="86"/>
        <v>17958878</v>
      </c>
      <c r="M298" s="16">
        <f t="shared" si="86"/>
        <v>17571235.330000002</v>
      </c>
      <c r="N298" s="16">
        <f t="shared" si="86"/>
        <v>26625316.289999999</v>
      </c>
      <c r="O298" s="16">
        <f>O300</f>
        <v>26257565.010000002</v>
      </c>
      <c r="P298" s="16">
        <f t="shared" si="86"/>
        <v>36222157</v>
      </c>
      <c r="Q298" s="16">
        <f t="shared" si="86"/>
        <v>36180580</v>
      </c>
      <c r="R298" s="16">
        <f t="shared" si="86"/>
        <v>37656968</v>
      </c>
      <c r="S298" s="16">
        <f t="shared" si="86"/>
        <v>37656968</v>
      </c>
      <c r="T298" s="41"/>
    </row>
    <row r="299" spans="1:20" ht="30" x14ac:dyDescent="0.25">
      <c r="A299" s="44"/>
      <c r="B299" s="76"/>
      <c r="C299" s="8" t="s">
        <v>20</v>
      </c>
      <c r="D299" s="8"/>
      <c r="E299" s="8"/>
      <c r="F299" s="8"/>
      <c r="G299" s="8"/>
      <c r="H299" s="21"/>
      <c r="I299" s="21"/>
      <c r="J299" s="16"/>
      <c r="K299" s="16"/>
      <c r="L299" s="16"/>
      <c r="M299" s="16"/>
      <c r="N299" s="16"/>
      <c r="O299" s="16"/>
      <c r="P299" s="16"/>
      <c r="Q299" s="16"/>
      <c r="R299" s="16"/>
      <c r="S299" s="16"/>
      <c r="T299" s="44"/>
    </row>
    <row r="300" spans="1:20" ht="62.25" customHeight="1" x14ac:dyDescent="0.25">
      <c r="A300" s="43"/>
      <c r="B300" s="78"/>
      <c r="C300" s="8" t="s">
        <v>25</v>
      </c>
      <c r="D300" s="14">
        <v>732</v>
      </c>
      <c r="E300" s="14" t="s">
        <v>29</v>
      </c>
      <c r="F300" s="6" t="s">
        <v>305</v>
      </c>
      <c r="G300" s="14" t="s">
        <v>29</v>
      </c>
      <c r="H300" s="21"/>
      <c r="I300" s="21"/>
      <c r="J300" s="16">
        <f>J304+J305+J308++J311+J314+J306+J307</f>
        <v>9156361</v>
      </c>
      <c r="K300" s="16">
        <f t="shared" ref="K300:Q300" si="87">K304+K305+K308++K311+K314+K306+K307</f>
        <v>8604554.4900000002</v>
      </c>
      <c r="L300" s="16">
        <f t="shared" si="87"/>
        <v>17958878</v>
      </c>
      <c r="M300" s="16">
        <f t="shared" si="87"/>
        <v>17571235.330000002</v>
      </c>
      <c r="N300" s="16">
        <f>N304+N305+N308++N311+N314+N306+N307</f>
        <v>26625316.289999999</v>
      </c>
      <c r="O300" s="16">
        <f t="shared" si="87"/>
        <v>26257565.010000002</v>
      </c>
      <c r="P300" s="16">
        <f t="shared" si="87"/>
        <v>36222157</v>
      </c>
      <c r="Q300" s="16">
        <f t="shared" si="87"/>
        <v>36180580</v>
      </c>
      <c r="R300" s="16">
        <f t="shared" ref="R300:S300" si="88">R304+R305+R308++R311+R314</f>
        <v>37656968</v>
      </c>
      <c r="S300" s="16">
        <f t="shared" si="88"/>
        <v>37656968</v>
      </c>
      <c r="T300" s="44"/>
    </row>
    <row r="301" spans="1:20" ht="48.75" customHeight="1" x14ac:dyDescent="0.25">
      <c r="A301" s="41" t="s">
        <v>221</v>
      </c>
      <c r="B301" s="41" t="s">
        <v>222</v>
      </c>
      <c r="C301" s="8" t="s">
        <v>21</v>
      </c>
      <c r="D301" s="14" t="s">
        <v>29</v>
      </c>
      <c r="E301" s="14" t="s">
        <v>29</v>
      </c>
      <c r="F301" s="6" t="s">
        <v>305</v>
      </c>
      <c r="G301" s="14" t="s">
        <v>29</v>
      </c>
      <c r="H301" s="8"/>
      <c r="I301" s="8"/>
      <c r="J301" s="11">
        <f>J304+J305+J308+J306+J307</f>
        <v>8104827</v>
      </c>
      <c r="K301" s="11">
        <f t="shared" ref="K301:S301" si="89">K304+K305+K308+K306+K307</f>
        <v>7834020.4900000002</v>
      </c>
      <c r="L301" s="11">
        <f t="shared" si="89"/>
        <v>16045933</v>
      </c>
      <c r="M301" s="11">
        <f t="shared" si="89"/>
        <v>15732597.32</v>
      </c>
      <c r="N301" s="11">
        <f>N304+N305+N308+N306+N307</f>
        <v>23989476.289999999</v>
      </c>
      <c r="O301" s="11">
        <f t="shared" si="89"/>
        <v>23715853</v>
      </c>
      <c r="P301" s="11">
        <f t="shared" si="89"/>
        <v>32778400</v>
      </c>
      <c r="Q301" s="11">
        <f>Q304+Q305+Q308+Q306+Q307</f>
        <v>32778400</v>
      </c>
      <c r="R301" s="11">
        <f t="shared" si="89"/>
        <v>34605300</v>
      </c>
      <c r="S301" s="11">
        <f t="shared" si="89"/>
        <v>34605300</v>
      </c>
      <c r="T301" s="41"/>
    </row>
    <row r="302" spans="1:20" ht="30.75" customHeight="1" x14ac:dyDescent="0.25">
      <c r="A302" s="42"/>
      <c r="B302" s="42"/>
      <c r="C302" s="8" t="s">
        <v>20</v>
      </c>
      <c r="D302" s="8"/>
      <c r="E302" s="8"/>
      <c r="F302" s="8"/>
      <c r="G302" s="8"/>
      <c r="H302" s="8"/>
      <c r="I302" s="8"/>
      <c r="J302" s="8"/>
      <c r="K302" s="8"/>
      <c r="L302" s="8"/>
      <c r="M302" s="8"/>
      <c r="N302" s="8"/>
      <c r="O302" s="8"/>
      <c r="P302" s="8"/>
      <c r="Q302" s="8"/>
      <c r="R302" s="8"/>
      <c r="S302" s="8"/>
      <c r="T302" s="44"/>
    </row>
    <row r="303" spans="1:20" ht="24" customHeight="1" x14ac:dyDescent="0.25">
      <c r="A303" s="42"/>
      <c r="B303" s="42"/>
      <c r="C303" s="41" t="s">
        <v>25</v>
      </c>
      <c r="D303" s="45">
        <v>732</v>
      </c>
      <c r="E303" s="45">
        <v>1002</v>
      </c>
      <c r="F303" s="47" t="s">
        <v>223</v>
      </c>
      <c r="G303" s="9" t="s">
        <v>125</v>
      </c>
      <c r="H303" s="8"/>
      <c r="I303" s="8"/>
      <c r="J303" s="8"/>
      <c r="K303" s="8"/>
      <c r="L303" s="8"/>
      <c r="M303" s="8"/>
      <c r="N303" s="8"/>
      <c r="O303" s="8"/>
      <c r="P303" s="8"/>
      <c r="Q303" s="8"/>
      <c r="R303" s="8"/>
      <c r="S303" s="8"/>
      <c r="T303" s="44"/>
    </row>
    <row r="304" spans="1:20" ht="20.25" customHeight="1" x14ac:dyDescent="0.25">
      <c r="A304" s="42"/>
      <c r="B304" s="42"/>
      <c r="C304" s="42"/>
      <c r="D304" s="42"/>
      <c r="E304" s="42"/>
      <c r="F304" s="42"/>
      <c r="G304" s="14">
        <v>111</v>
      </c>
      <c r="H304" s="15"/>
      <c r="I304" s="15"/>
      <c r="J304" s="11">
        <v>1653540</v>
      </c>
      <c r="K304" s="11">
        <v>1545997.15</v>
      </c>
      <c r="L304" s="11">
        <v>3333120</v>
      </c>
      <c r="M304" s="11">
        <v>3176280</v>
      </c>
      <c r="N304" s="11">
        <v>5051760</v>
      </c>
      <c r="O304" s="32">
        <v>4935360</v>
      </c>
      <c r="P304" s="11">
        <v>6987987</v>
      </c>
      <c r="Q304" s="11">
        <v>6987987</v>
      </c>
      <c r="R304" s="11">
        <v>7002987</v>
      </c>
      <c r="S304" s="11">
        <v>7002987</v>
      </c>
      <c r="T304" s="42"/>
    </row>
    <row r="305" spans="1:20" ht="21" customHeight="1" x14ac:dyDescent="0.25">
      <c r="A305" s="42"/>
      <c r="B305" s="42"/>
      <c r="C305" s="42"/>
      <c r="D305" s="42"/>
      <c r="E305" s="42"/>
      <c r="F305" s="42"/>
      <c r="G305" s="14">
        <v>244</v>
      </c>
      <c r="H305" s="15"/>
      <c r="I305" s="15"/>
      <c r="J305" s="19">
        <v>410506</v>
      </c>
      <c r="K305" s="19">
        <v>249342.34</v>
      </c>
      <c r="L305" s="11">
        <v>647974</v>
      </c>
      <c r="M305" s="11">
        <v>538395.31999999995</v>
      </c>
      <c r="N305" s="11">
        <v>770045.29</v>
      </c>
      <c r="O305" s="32">
        <v>614922</v>
      </c>
      <c r="P305" s="11">
        <v>1162307.83</v>
      </c>
      <c r="Q305" s="11">
        <v>1162307.83</v>
      </c>
      <c r="R305" s="11">
        <v>1370000</v>
      </c>
      <c r="S305" s="11">
        <v>1370000</v>
      </c>
      <c r="T305" s="42"/>
    </row>
    <row r="306" spans="1:20" ht="21" customHeight="1" x14ac:dyDescent="0.25">
      <c r="A306" s="42"/>
      <c r="B306" s="42"/>
      <c r="C306" s="42"/>
      <c r="D306" s="42"/>
      <c r="E306" s="42"/>
      <c r="F306" s="42"/>
      <c r="G306" s="29">
        <v>831</v>
      </c>
      <c r="H306" s="15"/>
      <c r="I306" s="15"/>
      <c r="J306" s="19">
        <v>0</v>
      </c>
      <c r="K306" s="19">
        <v>0</v>
      </c>
      <c r="L306" s="11">
        <v>0</v>
      </c>
      <c r="M306" s="11">
        <v>0</v>
      </c>
      <c r="N306" s="11">
        <v>4000</v>
      </c>
      <c r="O306" s="32">
        <v>4000</v>
      </c>
      <c r="P306" s="11">
        <v>4000</v>
      </c>
      <c r="Q306" s="11">
        <v>4000</v>
      </c>
      <c r="R306" s="11">
        <v>0</v>
      </c>
      <c r="S306" s="11">
        <v>0</v>
      </c>
      <c r="T306" s="42"/>
    </row>
    <row r="307" spans="1:20" ht="21" customHeight="1" x14ac:dyDescent="0.25">
      <c r="A307" s="42"/>
      <c r="B307" s="42"/>
      <c r="C307" s="42"/>
      <c r="D307" s="42"/>
      <c r="E307" s="42"/>
      <c r="F307" s="42"/>
      <c r="G307" s="29">
        <v>852</v>
      </c>
      <c r="H307" s="15"/>
      <c r="I307" s="15"/>
      <c r="J307" s="19">
        <v>36200</v>
      </c>
      <c r="K307" s="19">
        <v>34100</v>
      </c>
      <c r="L307" s="11">
        <v>36200</v>
      </c>
      <c r="M307" s="11">
        <v>34100</v>
      </c>
      <c r="N307" s="11">
        <v>36200</v>
      </c>
      <c r="O307" s="32">
        <v>34100</v>
      </c>
      <c r="P307" s="11">
        <v>45612.17</v>
      </c>
      <c r="Q307" s="11">
        <v>45612.17</v>
      </c>
      <c r="R307" s="11">
        <v>0</v>
      </c>
      <c r="S307" s="11">
        <v>0</v>
      </c>
      <c r="T307" s="42"/>
    </row>
    <row r="308" spans="1:20" ht="21.75" customHeight="1" x14ac:dyDescent="0.25">
      <c r="A308" s="43"/>
      <c r="B308" s="43"/>
      <c r="C308" s="43"/>
      <c r="D308" s="46"/>
      <c r="E308" s="46"/>
      <c r="F308" s="46"/>
      <c r="G308" s="12">
        <v>611</v>
      </c>
      <c r="H308" s="8"/>
      <c r="I308" s="8"/>
      <c r="J308" s="11">
        <v>6004581</v>
      </c>
      <c r="K308" s="11">
        <v>6004581</v>
      </c>
      <c r="L308" s="11">
        <v>12028639</v>
      </c>
      <c r="M308" s="11">
        <v>11983822</v>
      </c>
      <c r="N308" s="11">
        <v>18127471</v>
      </c>
      <c r="O308" s="32">
        <v>18127471</v>
      </c>
      <c r="P308" s="11">
        <v>24578493</v>
      </c>
      <c r="Q308" s="11">
        <v>24578493</v>
      </c>
      <c r="R308" s="11">
        <v>26232313</v>
      </c>
      <c r="S308" s="11">
        <v>26232313</v>
      </c>
      <c r="T308" s="43"/>
    </row>
    <row r="309" spans="1:20" ht="54.75" customHeight="1" x14ac:dyDescent="0.25">
      <c r="A309" s="41" t="s">
        <v>224</v>
      </c>
      <c r="B309" s="41" t="s">
        <v>275</v>
      </c>
      <c r="C309" s="8" t="s">
        <v>21</v>
      </c>
      <c r="D309" s="17" t="s">
        <v>29</v>
      </c>
      <c r="E309" s="17" t="s">
        <v>29</v>
      </c>
      <c r="F309" s="6" t="s">
        <v>305</v>
      </c>
      <c r="G309" s="17" t="s">
        <v>29</v>
      </c>
      <c r="H309" s="8"/>
      <c r="I309" s="8"/>
      <c r="J309" s="11">
        <f>J311</f>
        <v>770534</v>
      </c>
      <c r="K309" s="11">
        <f t="shared" ref="K309:S309" si="90">K311</f>
        <v>770534</v>
      </c>
      <c r="L309" s="11">
        <f t="shared" si="90"/>
        <v>1503841</v>
      </c>
      <c r="M309" s="11">
        <f t="shared" si="90"/>
        <v>1503841</v>
      </c>
      <c r="N309" s="11">
        <f t="shared" si="90"/>
        <v>2184536</v>
      </c>
      <c r="O309" s="32">
        <f t="shared" si="90"/>
        <v>2184536</v>
      </c>
      <c r="P309" s="11">
        <f t="shared" si="90"/>
        <v>2992453</v>
      </c>
      <c r="Q309" s="11">
        <f t="shared" si="90"/>
        <v>2992453</v>
      </c>
      <c r="R309" s="11">
        <f t="shared" si="90"/>
        <v>3051668</v>
      </c>
      <c r="S309" s="11">
        <f t="shared" si="90"/>
        <v>3051668</v>
      </c>
      <c r="T309" s="41"/>
    </row>
    <row r="310" spans="1:20" ht="30.75" customHeight="1" x14ac:dyDescent="0.25">
      <c r="A310" s="42"/>
      <c r="B310" s="42"/>
      <c r="C310" s="8" t="s">
        <v>20</v>
      </c>
      <c r="D310" s="8"/>
      <c r="E310" s="8"/>
      <c r="F310" s="8"/>
      <c r="G310" s="8"/>
      <c r="H310" s="8"/>
      <c r="I310" s="8"/>
      <c r="J310" s="11"/>
      <c r="K310" s="11"/>
      <c r="L310" s="11"/>
      <c r="M310" s="11"/>
      <c r="N310" s="11"/>
      <c r="O310" s="32"/>
      <c r="P310" s="11"/>
      <c r="Q310" s="11"/>
      <c r="R310" s="11"/>
      <c r="S310" s="11"/>
      <c r="T310" s="44"/>
    </row>
    <row r="311" spans="1:20" ht="228" customHeight="1" x14ac:dyDescent="0.25">
      <c r="A311" s="43"/>
      <c r="B311" s="43"/>
      <c r="C311" s="8" t="s">
        <v>25</v>
      </c>
      <c r="D311" s="10">
        <v>732</v>
      </c>
      <c r="E311" s="10">
        <v>1002</v>
      </c>
      <c r="F311" s="9" t="s">
        <v>228</v>
      </c>
      <c r="G311" s="10">
        <v>611</v>
      </c>
      <c r="H311" s="8"/>
      <c r="I311" s="8"/>
      <c r="J311" s="13">
        <v>770534</v>
      </c>
      <c r="K311" s="13">
        <v>770534</v>
      </c>
      <c r="L311" s="13">
        <v>1503841</v>
      </c>
      <c r="M311" s="13">
        <v>1503841</v>
      </c>
      <c r="N311" s="13">
        <v>2184536</v>
      </c>
      <c r="O311" s="31">
        <v>2184536</v>
      </c>
      <c r="P311" s="13">
        <v>2992453</v>
      </c>
      <c r="Q311" s="13">
        <v>2992453</v>
      </c>
      <c r="R311" s="13">
        <v>3051668</v>
      </c>
      <c r="S311" s="13">
        <v>3051668</v>
      </c>
      <c r="T311" s="43"/>
    </row>
    <row r="312" spans="1:20" ht="45" x14ac:dyDescent="0.25">
      <c r="A312" s="41" t="s">
        <v>225</v>
      </c>
      <c r="B312" s="41" t="s">
        <v>226</v>
      </c>
      <c r="C312" s="8" t="s">
        <v>21</v>
      </c>
      <c r="D312" s="18" t="s">
        <v>29</v>
      </c>
      <c r="E312" s="18" t="s">
        <v>29</v>
      </c>
      <c r="F312" s="6" t="s">
        <v>305</v>
      </c>
      <c r="G312" s="18" t="s">
        <v>29</v>
      </c>
      <c r="H312" s="8"/>
      <c r="I312" s="8"/>
      <c r="J312" s="11">
        <f>J314</f>
        <v>281000</v>
      </c>
      <c r="K312" s="11">
        <f t="shared" ref="K312:S312" si="91">K314</f>
        <v>0</v>
      </c>
      <c r="L312" s="11">
        <f t="shared" si="91"/>
        <v>409104</v>
      </c>
      <c r="M312" s="11">
        <f t="shared" si="91"/>
        <v>334797.01</v>
      </c>
      <c r="N312" s="11">
        <f t="shared" si="91"/>
        <v>451304</v>
      </c>
      <c r="O312" s="32">
        <f t="shared" si="91"/>
        <v>357176.01</v>
      </c>
      <c r="P312" s="11">
        <f t="shared" si="91"/>
        <v>451304</v>
      </c>
      <c r="Q312" s="11">
        <f t="shared" si="91"/>
        <v>409727</v>
      </c>
      <c r="R312" s="11">
        <f t="shared" si="91"/>
        <v>0</v>
      </c>
      <c r="S312" s="11">
        <f t="shared" si="91"/>
        <v>0</v>
      </c>
      <c r="T312" s="41" t="s">
        <v>298</v>
      </c>
    </row>
    <row r="313" spans="1:20" ht="30" x14ac:dyDescent="0.25">
      <c r="A313" s="42"/>
      <c r="B313" s="42"/>
      <c r="C313" s="8" t="s">
        <v>20</v>
      </c>
      <c r="D313" s="8"/>
      <c r="E313" s="8"/>
      <c r="F313" s="8"/>
      <c r="G313" s="8"/>
      <c r="H313" s="8"/>
      <c r="I313" s="8"/>
      <c r="J313" s="11"/>
      <c r="K313" s="11"/>
      <c r="L313" s="11"/>
      <c r="M313" s="11"/>
      <c r="N313" s="11"/>
      <c r="O313" s="32"/>
      <c r="P313" s="11"/>
      <c r="Q313" s="11"/>
      <c r="R313" s="11"/>
      <c r="S313" s="11"/>
      <c r="T313" s="44"/>
    </row>
    <row r="314" spans="1:20" ht="63" customHeight="1" x14ac:dyDescent="0.25">
      <c r="A314" s="43"/>
      <c r="B314" s="43"/>
      <c r="C314" s="8" t="s">
        <v>25</v>
      </c>
      <c r="D314" s="10">
        <v>732</v>
      </c>
      <c r="E314" s="10">
        <v>1002</v>
      </c>
      <c r="F314" s="9" t="s">
        <v>227</v>
      </c>
      <c r="G314" s="10">
        <v>244</v>
      </c>
      <c r="H314" s="8"/>
      <c r="I314" s="8"/>
      <c r="J314" s="13">
        <v>281000</v>
      </c>
      <c r="K314" s="13">
        <v>0</v>
      </c>
      <c r="L314" s="13">
        <v>409104</v>
      </c>
      <c r="M314" s="13">
        <v>334797.01</v>
      </c>
      <c r="N314" s="13">
        <v>451304</v>
      </c>
      <c r="O314" s="31">
        <v>357176.01</v>
      </c>
      <c r="P314" s="13">
        <v>451304</v>
      </c>
      <c r="Q314" s="13">
        <v>409727</v>
      </c>
      <c r="R314" s="13">
        <v>0</v>
      </c>
      <c r="S314" s="13">
        <v>0</v>
      </c>
      <c r="T314" s="43"/>
    </row>
    <row r="315" spans="1:20" ht="45" x14ac:dyDescent="0.25">
      <c r="A315" s="41" t="s">
        <v>143</v>
      </c>
      <c r="B315" s="75" t="s">
        <v>144</v>
      </c>
      <c r="C315" s="4" t="s">
        <v>21</v>
      </c>
      <c r="D315" s="5" t="s">
        <v>29</v>
      </c>
      <c r="E315" s="5" t="s">
        <v>29</v>
      </c>
      <c r="F315" s="6" t="s">
        <v>305</v>
      </c>
      <c r="G315" s="5" t="s">
        <v>29</v>
      </c>
      <c r="H315" s="21"/>
      <c r="I315" s="21"/>
      <c r="J315" s="16">
        <f>J317+J318</f>
        <v>11267891.800000001</v>
      </c>
      <c r="K315" s="16">
        <f t="shared" ref="K315:S315" si="92">K317+K318</f>
        <v>10940058.459999999</v>
      </c>
      <c r="L315" s="16">
        <f t="shared" si="92"/>
        <v>21869213.800000001</v>
      </c>
      <c r="M315" s="16">
        <f t="shared" si="92"/>
        <v>21619104.470000003</v>
      </c>
      <c r="N315" s="16">
        <f t="shared" si="92"/>
        <v>30492072.080000002</v>
      </c>
      <c r="O315" s="16">
        <f t="shared" si="92"/>
        <v>30200552.630000003</v>
      </c>
      <c r="P315" s="16">
        <f t="shared" si="92"/>
        <v>41465500</v>
      </c>
      <c r="Q315" s="16">
        <f t="shared" si="92"/>
        <v>41454354.309999995</v>
      </c>
      <c r="R315" s="16">
        <f t="shared" si="92"/>
        <v>43416800</v>
      </c>
      <c r="S315" s="16">
        <f t="shared" si="92"/>
        <v>43416800</v>
      </c>
      <c r="T315" s="41"/>
    </row>
    <row r="316" spans="1:20" ht="30" x14ac:dyDescent="0.25">
      <c r="A316" s="44"/>
      <c r="B316" s="76"/>
      <c r="C316" s="4" t="s">
        <v>20</v>
      </c>
      <c r="D316" s="4"/>
      <c r="E316" s="4"/>
      <c r="F316" s="4"/>
      <c r="G316" s="4"/>
      <c r="H316" s="21"/>
      <c r="I316" s="21"/>
      <c r="J316" s="21"/>
      <c r="K316" s="21"/>
      <c r="L316" s="21"/>
      <c r="M316" s="21"/>
      <c r="N316" s="21"/>
      <c r="O316" s="21"/>
      <c r="P316" s="21"/>
      <c r="Q316" s="21"/>
      <c r="R316" s="21"/>
      <c r="S316" s="21"/>
      <c r="T316" s="44"/>
    </row>
    <row r="317" spans="1:20" ht="62.25" customHeight="1" x14ac:dyDescent="0.25">
      <c r="A317" s="42"/>
      <c r="B317" s="77"/>
      <c r="C317" s="4" t="s">
        <v>25</v>
      </c>
      <c r="D317" s="5">
        <v>732</v>
      </c>
      <c r="E317" s="5" t="s">
        <v>29</v>
      </c>
      <c r="F317" s="6" t="s">
        <v>305</v>
      </c>
      <c r="G317" s="5" t="s">
        <v>29</v>
      </c>
      <c r="H317" s="21"/>
      <c r="I317" s="21"/>
      <c r="J317" s="16">
        <f>J322+J323+J325+J328+J332+J335</f>
        <v>11262646.800000001</v>
      </c>
      <c r="K317" s="16">
        <f t="shared" ref="K317:S317" si="93">K322+K323+K325+K328+K332+K335</f>
        <v>10934813.459999999</v>
      </c>
      <c r="L317" s="16">
        <f>L322+L323+L325+L328+L332+L335+L324</f>
        <v>21859213.800000001</v>
      </c>
      <c r="M317" s="16">
        <f t="shared" ref="M317:Q317" si="94">M322+M323+M325+M328+M332+M335+M324</f>
        <v>21609144.990000002</v>
      </c>
      <c r="N317" s="16">
        <f t="shared" si="94"/>
        <v>30482072.080000002</v>
      </c>
      <c r="O317" s="16">
        <f t="shared" si="94"/>
        <v>30190593.150000002</v>
      </c>
      <c r="P317" s="16">
        <f t="shared" si="94"/>
        <v>41455500</v>
      </c>
      <c r="Q317" s="16">
        <f t="shared" si="94"/>
        <v>41444394.829999998</v>
      </c>
      <c r="R317" s="16">
        <f t="shared" si="93"/>
        <v>43406800</v>
      </c>
      <c r="S317" s="16">
        <f t="shared" si="93"/>
        <v>43406800</v>
      </c>
      <c r="T317" s="44"/>
    </row>
    <row r="318" spans="1:20" ht="45" customHeight="1" x14ac:dyDescent="0.25">
      <c r="A318" s="43"/>
      <c r="B318" s="78"/>
      <c r="C318" s="4" t="s">
        <v>26</v>
      </c>
      <c r="D318" s="5">
        <v>733</v>
      </c>
      <c r="E318" s="5" t="s">
        <v>29</v>
      </c>
      <c r="F318" s="6" t="s">
        <v>305</v>
      </c>
      <c r="G318" s="5" t="s">
        <v>29</v>
      </c>
      <c r="H318" s="21"/>
      <c r="I318" s="21"/>
      <c r="J318" s="16">
        <f>J329</f>
        <v>5245</v>
      </c>
      <c r="K318" s="16">
        <f t="shared" ref="K318:S318" si="95">K329</f>
        <v>5245</v>
      </c>
      <c r="L318" s="16">
        <f t="shared" si="95"/>
        <v>10000</v>
      </c>
      <c r="M318" s="16">
        <f t="shared" si="95"/>
        <v>9959.48</v>
      </c>
      <c r="N318" s="16">
        <f t="shared" si="95"/>
        <v>10000</v>
      </c>
      <c r="O318" s="16">
        <f t="shared" si="95"/>
        <v>9959.48</v>
      </c>
      <c r="P318" s="16">
        <f t="shared" si="95"/>
        <v>10000</v>
      </c>
      <c r="Q318" s="16">
        <f t="shared" si="95"/>
        <v>9959.48</v>
      </c>
      <c r="R318" s="16">
        <f t="shared" si="95"/>
        <v>10000</v>
      </c>
      <c r="S318" s="16">
        <f t="shared" si="95"/>
        <v>10000</v>
      </c>
      <c r="T318" s="44"/>
    </row>
    <row r="319" spans="1:20" ht="45" x14ac:dyDescent="0.25">
      <c r="A319" s="41" t="s">
        <v>229</v>
      </c>
      <c r="B319" s="41" t="s">
        <v>276</v>
      </c>
      <c r="C319" s="8" t="s">
        <v>21</v>
      </c>
      <c r="D319" s="18" t="s">
        <v>29</v>
      </c>
      <c r="E319" s="18" t="s">
        <v>29</v>
      </c>
      <c r="F319" s="6" t="s">
        <v>305</v>
      </c>
      <c r="G319" s="18" t="s">
        <v>29</v>
      </c>
      <c r="H319" s="8"/>
      <c r="I319" s="8"/>
      <c r="J319" s="11">
        <f>J322+J323+J325+J324</f>
        <v>11072646.800000001</v>
      </c>
      <c r="K319" s="11">
        <f t="shared" ref="K319:Q319" si="96">K322+K323+K325+K324</f>
        <v>10744823.459999999</v>
      </c>
      <c r="L319" s="11">
        <f>L322+L323+L325+L324</f>
        <v>21542213.800000001</v>
      </c>
      <c r="M319" s="11">
        <f t="shared" si="96"/>
        <v>21339154.990000002</v>
      </c>
      <c r="N319" s="11">
        <f t="shared" si="96"/>
        <v>30165072.080000002</v>
      </c>
      <c r="O319" s="11">
        <f t="shared" si="96"/>
        <v>29873603.150000002</v>
      </c>
      <c r="P319" s="11">
        <f t="shared" si="96"/>
        <v>41138500</v>
      </c>
      <c r="Q319" s="11">
        <f t="shared" si="96"/>
        <v>41127404.829999998</v>
      </c>
      <c r="R319" s="11">
        <f t="shared" ref="R319:S319" si="97">R322+R323+R325+R324</f>
        <v>43089800</v>
      </c>
      <c r="S319" s="11">
        <f t="shared" si="97"/>
        <v>43089800</v>
      </c>
      <c r="T319" s="41"/>
    </row>
    <row r="320" spans="1:20" ht="30" x14ac:dyDescent="0.25">
      <c r="A320" s="42"/>
      <c r="B320" s="42"/>
      <c r="C320" s="8" t="s">
        <v>20</v>
      </c>
      <c r="D320" s="8"/>
      <c r="E320" s="8"/>
      <c r="F320" s="8"/>
      <c r="G320" s="8"/>
      <c r="H320" s="8"/>
      <c r="I320" s="8"/>
      <c r="J320" s="8"/>
      <c r="K320" s="8"/>
      <c r="L320" s="8"/>
      <c r="M320" s="8"/>
      <c r="N320" s="8"/>
      <c r="O320" s="8"/>
      <c r="P320" s="8"/>
      <c r="Q320" s="8"/>
      <c r="R320" s="8"/>
      <c r="S320" s="8"/>
      <c r="T320" s="44"/>
    </row>
    <row r="321" spans="1:20" ht="24" customHeight="1" x14ac:dyDescent="0.25">
      <c r="A321" s="42"/>
      <c r="B321" s="42"/>
      <c r="C321" s="41" t="s">
        <v>25</v>
      </c>
      <c r="D321" s="45">
        <v>732</v>
      </c>
      <c r="E321" s="45">
        <v>1006</v>
      </c>
      <c r="F321" s="47" t="s">
        <v>230</v>
      </c>
      <c r="G321" s="9" t="s">
        <v>125</v>
      </c>
      <c r="H321" s="8"/>
      <c r="I321" s="8"/>
      <c r="J321" s="8"/>
      <c r="K321" s="8"/>
      <c r="L321" s="8"/>
      <c r="M321" s="8"/>
      <c r="N321" s="8"/>
      <c r="O321" s="8"/>
      <c r="P321" s="8"/>
      <c r="Q321" s="8"/>
      <c r="R321" s="8"/>
      <c r="S321" s="8"/>
      <c r="T321" s="44"/>
    </row>
    <row r="322" spans="1:20" ht="20.25" customHeight="1" x14ac:dyDescent="0.25">
      <c r="A322" s="42"/>
      <c r="B322" s="42"/>
      <c r="C322" s="42"/>
      <c r="D322" s="42"/>
      <c r="E322" s="42"/>
      <c r="F322" s="42"/>
      <c r="G322" s="18">
        <v>121</v>
      </c>
      <c r="H322" s="15"/>
      <c r="I322" s="15"/>
      <c r="J322" s="11">
        <v>9169191.8000000007</v>
      </c>
      <c r="K322" s="11">
        <v>9160020.8599999994</v>
      </c>
      <c r="L322" s="11">
        <v>18490860.800000001</v>
      </c>
      <c r="M322" s="11">
        <v>18484860.800000001</v>
      </c>
      <c r="N322" s="11">
        <v>26115503</v>
      </c>
      <c r="O322" s="32">
        <v>26007102.449999999</v>
      </c>
      <c r="P322" s="11">
        <v>35754500</v>
      </c>
      <c r="Q322" s="11">
        <v>35743404.829999998</v>
      </c>
      <c r="R322" s="11">
        <v>36356000</v>
      </c>
      <c r="S322" s="11">
        <v>36356000</v>
      </c>
      <c r="T322" s="42"/>
    </row>
    <row r="323" spans="1:20" ht="21" customHeight="1" x14ac:dyDescent="0.25">
      <c r="A323" s="42"/>
      <c r="B323" s="42"/>
      <c r="C323" s="42"/>
      <c r="D323" s="42"/>
      <c r="E323" s="42"/>
      <c r="F323" s="42"/>
      <c r="G323" s="18">
        <v>122</v>
      </c>
      <c r="H323" s="15"/>
      <c r="I323" s="15"/>
      <c r="J323" s="19">
        <v>585</v>
      </c>
      <c r="K323" s="19">
        <v>442.42</v>
      </c>
      <c r="L323" s="11">
        <v>1170</v>
      </c>
      <c r="M323" s="11">
        <v>1027.42</v>
      </c>
      <c r="N323" s="11">
        <v>4745.8100000000004</v>
      </c>
      <c r="O323" s="32">
        <v>4412.42</v>
      </c>
      <c r="P323" s="11">
        <v>5330.81</v>
      </c>
      <c r="Q323" s="11">
        <v>5330.81</v>
      </c>
      <c r="R323" s="11">
        <v>7210</v>
      </c>
      <c r="S323" s="11">
        <v>7210</v>
      </c>
      <c r="T323" s="42"/>
    </row>
    <row r="324" spans="1:20" ht="21" customHeight="1" x14ac:dyDescent="0.25">
      <c r="A324" s="42"/>
      <c r="B324" s="42"/>
      <c r="C324" s="42"/>
      <c r="D324" s="42"/>
      <c r="E324" s="42"/>
      <c r="F324" s="42"/>
      <c r="G324" s="29">
        <v>852</v>
      </c>
      <c r="H324" s="15"/>
      <c r="I324" s="15"/>
      <c r="J324" s="19">
        <v>0</v>
      </c>
      <c r="K324" s="19">
        <v>0</v>
      </c>
      <c r="L324" s="11">
        <v>13205</v>
      </c>
      <c r="M324" s="11">
        <v>13205</v>
      </c>
      <c r="N324" s="11">
        <v>14795.94</v>
      </c>
      <c r="O324" s="32">
        <v>14795.94</v>
      </c>
      <c r="P324" s="11">
        <v>17979.18</v>
      </c>
      <c r="Q324" s="11">
        <v>17979.18</v>
      </c>
      <c r="R324" s="11">
        <v>0</v>
      </c>
      <c r="S324" s="11">
        <v>0</v>
      </c>
      <c r="T324" s="42"/>
    </row>
    <row r="325" spans="1:20" ht="165.75" customHeight="1" x14ac:dyDescent="0.25">
      <c r="A325" s="43"/>
      <c r="B325" s="43"/>
      <c r="C325" s="43"/>
      <c r="D325" s="46"/>
      <c r="E325" s="46"/>
      <c r="F325" s="46"/>
      <c r="G325" s="10">
        <v>244</v>
      </c>
      <c r="H325" s="8"/>
      <c r="I325" s="8"/>
      <c r="J325" s="13">
        <v>1902870</v>
      </c>
      <c r="K325" s="13">
        <v>1584360.18</v>
      </c>
      <c r="L325" s="13">
        <v>3036978</v>
      </c>
      <c r="M325" s="13">
        <v>2840061.77</v>
      </c>
      <c r="N325" s="13">
        <v>4030027.33</v>
      </c>
      <c r="O325" s="31">
        <v>3847292.34</v>
      </c>
      <c r="P325" s="13">
        <v>5360690.01</v>
      </c>
      <c r="Q325" s="13">
        <v>5360690.01</v>
      </c>
      <c r="R325" s="13">
        <v>6726590</v>
      </c>
      <c r="S325" s="13">
        <v>6726590</v>
      </c>
      <c r="T325" s="43"/>
    </row>
    <row r="326" spans="1:20" ht="45" x14ac:dyDescent="0.25">
      <c r="A326" s="41" t="s">
        <v>146</v>
      </c>
      <c r="B326" s="75" t="s">
        <v>147</v>
      </c>
      <c r="C326" s="4" t="s">
        <v>21</v>
      </c>
      <c r="D326" s="5" t="s">
        <v>29</v>
      </c>
      <c r="E326" s="5" t="s">
        <v>29</v>
      </c>
      <c r="F326" s="6" t="s">
        <v>305</v>
      </c>
      <c r="G326" s="5" t="s">
        <v>29</v>
      </c>
      <c r="H326" s="4"/>
      <c r="I326" s="4"/>
      <c r="J326" s="11">
        <f>J328+J329</f>
        <v>5245</v>
      </c>
      <c r="K326" s="11">
        <f t="shared" ref="K326:S326" si="98">K328+K329</f>
        <v>5245</v>
      </c>
      <c r="L326" s="11">
        <f t="shared" si="98"/>
        <v>57000</v>
      </c>
      <c r="M326" s="11">
        <f t="shared" si="98"/>
        <v>9959.48</v>
      </c>
      <c r="N326" s="11">
        <f t="shared" si="98"/>
        <v>57000</v>
      </c>
      <c r="O326" s="32">
        <f t="shared" si="98"/>
        <v>56959.479999999996</v>
      </c>
      <c r="P326" s="11">
        <f t="shared" si="98"/>
        <v>57000</v>
      </c>
      <c r="Q326" s="11">
        <f t="shared" si="98"/>
        <v>56959.479999999996</v>
      </c>
      <c r="R326" s="11">
        <f t="shared" si="98"/>
        <v>57000</v>
      </c>
      <c r="S326" s="11">
        <f t="shared" si="98"/>
        <v>57000</v>
      </c>
      <c r="T326" s="41"/>
    </row>
    <row r="327" spans="1:20" ht="30" x14ac:dyDescent="0.25">
      <c r="A327" s="44"/>
      <c r="B327" s="76"/>
      <c r="C327" s="4" t="s">
        <v>20</v>
      </c>
      <c r="D327" s="4"/>
      <c r="E327" s="4"/>
      <c r="F327" s="4"/>
      <c r="G327" s="4"/>
      <c r="H327" s="4"/>
      <c r="I327" s="4"/>
      <c r="J327" s="4"/>
      <c r="K327" s="4"/>
      <c r="L327" s="4"/>
      <c r="M327" s="4"/>
      <c r="N327" s="4"/>
      <c r="O327" s="34"/>
      <c r="P327" s="4"/>
      <c r="Q327" s="4"/>
      <c r="R327" s="4"/>
      <c r="S327" s="4"/>
      <c r="T327" s="44"/>
    </row>
    <row r="328" spans="1:20" ht="62.25" customHeight="1" x14ac:dyDescent="0.25">
      <c r="A328" s="42"/>
      <c r="B328" s="77"/>
      <c r="C328" s="4" t="s">
        <v>25</v>
      </c>
      <c r="D328" s="5">
        <v>732</v>
      </c>
      <c r="E328" s="5">
        <v>1006</v>
      </c>
      <c r="F328" s="6" t="s">
        <v>148</v>
      </c>
      <c r="G328" s="5">
        <v>244</v>
      </c>
      <c r="H328" s="4"/>
      <c r="I328" s="4"/>
      <c r="J328" s="11">
        <v>0</v>
      </c>
      <c r="K328" s="11">
        <v>0</v>
      </c>
      <c r="L328" s="11">
        <v>47000</v>
      </c>
      <c r="M328" s="11">
        <v>0</v>
      </c>
      <c r="N328" s="11">
        <v>47000</v>
      </c>
      <c r="O328" s="32">
        <v>47000</v>
      </c>
      <c r="P328" s="11">
        <v>47000</v>
      </c>
      <c r="Q328" s="11">
        <v>47000</v>
      </c>
      <c r="R328" s="11">
        <v>47000</v>
      </c>
      <c r="S328" s="11">
        <v>47000</v>
      </c>
      <c r="T328" s="44"/>
    </row>
    <row r="329" spans="1:20" ht="45" customHeight="1" x14ac:dyDescent="0.25">
      <c r="A329" s="43"/>
      <c r="B329" s="78"/>
      <c r="C329" s="4" t="s">
        <v>26</v>
      </c>
      <c r="D329" s="5">
        <v>733</v>
      </c>
      <c r="E329" s="5">
        <v>1006</v>
      </c>
      <c r="F329" s="6" t="s">
        <v>148</v>
      </c>
      <c r="G329" s="5">
        <v>612</v>
      </c>
      <c r="H329" s="4"/>
      <c r="I329" s="4"/>
      <c r="J329" s="19">
        <v>5245</v>
      </c>
      <c r="K329" s="19">
        <v>5245</v>
      </c>
      <c r="L329" s="19">
        <v>10000</v>
      </c>
      <c r="M329" s="19">
        <v>9959.48</v>
      </c>
      <c r="N329" s="19">
        <v>10000</v>
      </c>
      <c r="O329" s="30">
        <v>9959.48</v>
      </c>
      <c r="P329" s="19">
        <v>10000</v>
      </c>
      <c r="Q329" s="19">
        <v>9959.48</v>
      </c>
      <c r="R329" s="19">
        <v>10000</v>
      </c>
      <c r="S329" s="19">
        <v>10000</v>
      </c>
      <c r="T329" s="44"/>
    </row>
    <row r="330" spans="1:20" ht="45" x14ac:dyDescent="0.25">
      <c r="A330" s="41" t="s">
        <v>149</v>
      </c>
      <c r="B330" s="41" t="s">
        <v>231</v>
      </c>
      <c r="C330" s="4" t="s">
        <v>21</v>
      </c>
      <c r="D330" s="5" t="s">
        <v>29</v>
      </c>
      <c r="E330" s="5" t="s">
        <v>29</v>
      </c>
      <c r="F330" s="6" t="s">
        <v>305</v>
      </c>
      <c r="G330" s="5" t="s">
        <v>29</v>
      </c>
      <c r="H330" s="4"/>
      <c r="I330" s="4"/>
      <c r="J330" s="11">
        <f>J332</f>
        <v>190000</v>
      </c>
      <c r="K330" s="11">
        <f t="shared" ref="K330:S330" si="99">K332</f>
        <v>189990</v>
      </c>
      <c r="L330" s="11">
        <f t="shared" si="99"/>
        <v>190000</v>
      </c>
      <c r="M330" s="11">
        <f t="shared" si="99"/>
        <v>189990</v>
      </c>
      <c r="N330" s="11">
        <f t="shared" si="99"/>
        <v>190000</v>
      </c>
      <c r="O330" s="32">
        <f t="shared" si="99"/>
        <v>189990</v>
      </c>
      <c r="P330" s="11">
        <f t="shared" si="99"/>
        <v>190000</v>
      </c>
      <c r="Q330" s="11">
        <f t="shared" si="99"/>
        <v>189990</v>
      </c>
      <c r="R330" s="11">
        <f t="shared" si="99"/>
        <v>190000</v>
      </c>
      <c r="S330" s="11">
        <f t="shared" si="99"/>
        <v>190000</v>
      </c>
      <c r="T330" s="41"/>
    </row>
    <row r="331" spans="1:20" ht="30" x14ac:dyDescent="0.25">
      <c r="A331" s="42"/>
      <c r="B331" s="42"/>
      <c r="C331" s="4" t="s">
        <v>20</v>
      </c>
      <c r="D331" s="4"/>
      <c r="E331" s="4"/>
      <c r="F331" s="4"/>
      <c r="G331" s="4"/>
      <c r="H331" s="4"/>
      <c r="I331" s="4"/>
      <c r="J331" s="4"/>
      <c r="K331" s="4"/>
      <c r="L331" s="4"/>
      <c r="M331" s="4"/>
      <c r="N331" s="4"/>
      <c r="O331" s="34"/>
      <c r="P331" s="4"/>
      <c r="Q331" s="4"/>
      <c r="R331" s="4"/>
      <c r="S331" s="4"/>
      <c r="T331" s="44"/>
    </row>
    <row r="332" spans="1:20" ht="64.5" customHeight="1" x14ac:dyDescent="0.25">
      <c r="A332" s="43"/>
      <c r="B332" s="43"/>
      <c r="C332" s="4" t="s">
        <v>25</v>
      </c>
      <c r="D332" s="5">
        <v>732</v>
      </c>
      <c r="E332" s="5">
        <v>1006</v>
      </c>
      <c r="F332" s="6" t="s">
        <v>297</v>
      </c>
      <c r="G332" s="5">
        <v>244</v>
      </c>
      <c r="H332" s="4"/>
      <c r="I332" s="4"/>
      <c r="J332" s="11">
        <v>190000</v>
      </c>
      <c r="K332" s="11">
        <v>189990</v>
      </c>
      <c r="L332" s="11">
        <v>190000</v>
      </c>
      <c r="M332" s="11">
        <v>189990</v>
      </c>
      <c r="N332" s="11">
        <v>190000</v>
      </c>
      <c r="O332" s="32">
        <v>189990</v>
      </c>
      <c r="P332" s="11">
        <v>190000</v>
      </c>
      <c r="Q332" s="11">
        <v>189990</v>
      </c>
      <c r="R332" s="11">
        <v>190000</v>
      </c>
      <c r="S332" s="11">
        <v>190000</v>
      </c>
      <c r="T332" s="43"/>
    </row>
    <row r="333" spans="1:20" ht="45" x14ac:dyDescent="0.25">
      <c r="A333" s="41" t="s">
        <v>150</v>
      </c>
      <c r="B333" s="41" t="s">
        <v>232</v>
      </c>
      <c r="C333" s="4" t="s">
        <v>21</v>
      </c>
      <c r="D333" s="5" t="s">
        <v>29</v>
      </c>
      <c r="E333" s="5" t="s">
        <v>29</v>
      </c>
      <c r="F333" s="6" t="s">
        <v>305</v>
      </c>
      <c r="G333" s="5" t="s">
        <v>29</v>
      </c>
      <c r="H333" s="4"/>
      <c r="I333" s="4"/>
      <c r="J333" s="11">
        <f>J335</f>
        <v>0</v>
      </c>
      <c r="K333" s="11">
        <f t="shared" ref="K333:S333" si="100">K335</f>
        <v>0</v>
      </c>
      <c r="L333" s="11">
        <f t="shared" si="100"/>
        <v>80000</v>
      </c>
      <c r="M333" s="11">
        <f t="shared" si="100"/>
        <v>80000</v>
      </c>
      <c r="N333" s="11">
        <f t="shared" si="100"/>
        <v>80000</v>
      </c>
      <c r="O333" s="32">
        <f t="shared" si="100"/>
        <v>80000</v>
      </c>
      <c r="P333" s="11">
        <f t="shared" si="100"/>
        <v>80000</v>
      </c>
      <c r="Q333" s="11">
        <f t="shared" si="100"/>
        <v>80000</v>
      </c>
      <c r="R333" s="11">
        <f t="shared" si="100"/>
        <v>80000</v>
      </c>
      <c r="S333" s="11">
        <f t="shared" si="100"/>
        <v>80000</v>
      </c>
      <c r="T333" s="41"/>
    </row>
    <row r="334" spans="1:20" ht="30" x14ac:dyDescent="0.25">
      <c r="A334" s="42"/>
      <c r="B334" s="42"/>
      <c r="C334" s="4" t="s">
        <v>20</v>
      </c>
      <c r="D334" s="4"/>
      <c r="E334" s="4"/>
      <c r="F334" s="4"/>
      <c r="G334" s="4"/>
      <c r="H334" s="4"/>
      <c r="I334" s="4"/>
      <c r="J334" s="8"/>
      <c r="K334" s="8"/>
      <c r="L334" s="8"/>
      <c r="M334" s="8"/>
      <c r="N334" s="8"/>
      <c r="O334" s="34"/>
      <c r="P334" s="8"/>
      <c r="Q334" s="8"/>
      <c r="R334" s="8"/>
      <c r="S334" s="8"/>
      <c r="T334" s="44"/>
    </row>
    <row r="335" spans="1:20" ht="64.5" customHeight="1" x14ac:dyDescent="0.25">
      <c r="A335" s="43"/>
      <c r="B335" s="43"/>
      <c r="C335" s="4" t="s">
        <v>25</v>
      </c>
      <c r="D335" s="5">
        <v>732</v>
      </c>
      <c r="E335" s="5">
        <v>1006</v>
      </c>
      <c r="F335" s="6" t="s">
        <v>296</v>
      </c>
      <c r="G335" s="5">
        <v>244</v>
      </c>
      <c r="H335" s="4"/>
      <c r="I335" s="4"/>
      <c r="J335" s="11">
        <v>0</v>
      </c>
      <c r="K335" s="11">
        <v>0</v>
      </c>
      <c r="L335" s="11">
        <v>80000</v>
      </c>
      <c r="M335" s="11">
        <v>80000</v>
      </c>
      <c r="N335" s="11">
        <v>80000</v>
      </c>
      <c r="O335" s="32">
        <v>80000</v>
      </c>
      <c r="P335" s="11">
        <v>80000</v>
      </c>
      <c r="Q335" s="11">
        <v>80000</v>
      </c>
      <c r="R335" s="11">
        <v>80000</v>
      </c>
      <c r="S335" s="11">
        <v>80000</v>
      </c>
      <c r="T335" s="43"/>
    </row>
    <row r="338" spans="1:8" x14ac:dyDescent="0.25">
      <c r="A338" s="1" t="s">
        <v>256</v>
      </c>
      <c r="H338" s="1" t="s">
        <v>257</v>
      </c>
    </row>
    <row r="340" spans="1:8" x14ac:dyDescent="0.25">
      <c r="A340" s="1" t="s">
        <v>23</v>
      </c>
    </row>
    <row r="341" spans="1:8" x14ac:dyDescent="0.25">
      <c r="A341" s="1" t="s">
        <v>246</v>
      </c>
    </row>
  </sheetData>
  <mergeCells count="399">
    <mergeCell ref="T227:T231"/>
    <mergeCell ref="F234:F235"/>
    <mergeCell ref="A227:A231"/>
    <mergeCell ref="B227:B231"/>
    <mergeCell ref="F247:F250"/>
    <mergeCell ref="A236:A238"/>
    <mergeCell ref="B236:B238"/>
    <mergeCell ref="T236:T238"/>
    <mergeCell ref="C229:C231"/>
    <mergeCell ref="D229:D231"/>
    <mergeCell ref="E229:E231"/>
    <mergeCell ref="F229:F231"/>
    <mergeCell ref="C234:C235"/>
    <mergeCell ref="D234:D235"/>
    <mergeCell ref="E234:E235"/>
    <mergeCell ref="F190:F191"/>
    <mergeCell ref="D217:D218"/>
    <mergeCell ref="T211:T214"/>
    <mergeCell ref="D221:D222"/>
    <mergeCell ref="E221:E222"/>
    <mergeCell ref="F221:F222"/>
    <mergeCell ref="C225:C226"/>
    <mergeCell ref="D225:D226"/>
    <mergeCell ref="T197:T201"/>
    <mergeCell ref="T206:T210"/>
    <mergeCell ref="C199:C201"/>
    <mergeCell ref="D199:D201"/>
    <mergeCell ref="E199:E201"/>
    <mergeCell ref="F199:F201"/>
    <mergeCell ref="C204:C205"/>
    <mergeCell ref="D204:D205"/>
    <mergeCell ref="T215:T218"/>
    <mergeCell ref="F213:F214"/>
    <mergeCell ref="C217:C218"/>
    <mergeCell ref="E217:E218"/>
    <mergeCell ref="T223:T226"/>
    <mergeCell ref="E204:E205"/>
    <mergeCell ref="F204:F205"/>
    <mergeCell ref="C208:C210"/>
    <mergeCell ref="A266:A268"/>
    <mergeCell ref="A232:A235"/>
    <mergeCell ref="B232:B235"/>
    <mergeCell ref="T232:T235"/>
    <mergeCell ref="F225:F226"/>
    <mergeCell ref="F217:F218"/>
    <mergeCell ref="D213:D214"/>
    <mergeCell ref="E213:E214"/>
    <mergeCell ref="T266:T268"/>
    <mergeCell ref="T242:T244"/>
    <mergeCell ref="T245:T250"/>
    <mergeCell ref="C221:C222"/>
    <mergeCell ref="E225:E226"/>
    <mergeCell ref="E247:E250"/>
    <mergeCell ref="D247:D250"/>
    <mergeCell ref="C247:C250"/>
    <mergeCell ref="A239:A241"/>
    <mergeCell ref="B239:B241"/>
    <mergeCell ref="T239:T241"/>
    <mergeCell ref="A219:A222"/>
    <mergeCell ref="B219:B222"/>
    <mergeCell ref="T219:T222"/>
    <mergeCell ref="A223:A226"/>
    <mergeCell ref="B223:B226"/>
    <mergeCell ref="A326:A329"/>
    <mergeCell ref="B326:B329"/>
    <mergeCell ref="A309:A311"/>
    <mergeCell ref="B309:B311"/>
    <mergeCell ref="A251:A253"/>
    <mergeCell ref="B251:B253"/>
    <mergeCell ref="A312:A314"/>
    <mergeCell ref="B312:B314"/>
    <mergeCell ref="A215:A218"/>
    <mergeCell ref="B215:B218"/>
    <mergeCell ref="A269:A273"/>
    <mergeCell ref="B269:B273"/>
    <mergeCell ref="A260:A262"/>
    <mergeCell ref="B260:B262"/>
    <mergeCell ref="B266:B268"/>
    <mergeCell ref="A289:A291"/>
    <mergeCell ref="B289:B291"/>
    <mergeCell ref="A242:A244"/>
    <mergeCell ref="B242:B244"/>
    <mergeCell ref="A245:A250"/>
    <mergeCell ref="B245:B250"/>
    <mergeCell ref="A279:A283"/>
    <mergeCell ref="B279:B283"/>
    <mergeCell ref="A319:A325"/>
    <mergeCell ref="T309:T311"/>
    <mergeCell ref="F303:F308"/>
    <mergeCell ref="D303:D308"/>
    <mergeCell ref="E303:E308"/>
    <mergeCell ref="T289:T291"/>
    <mergeCell ref="T274:T278"/>
    <mergeCell ref="C276:C278"/>
    <mergeCell ref="D276:D278"/>
    <mergeCell ref="E276:E278"/>
    <mergeCell ref="F276:F278"/>
    <mergeCell ref="T279:T283"/>
    <mergeCell ref="C281:C283"/>
    <mergeCell ref="D281:D283"/>
    <mergeCell ref="E281:E283"/>
    <mergeCell ref="T284:T288"/>
    <mergeCell ref="F286:F288"/>
    <mergeCell ref="F281:F283"/>
    <mergeCell ref="A284:A288"/>
    <mergeCell ref="B284:B288"/>
    <mergeCell ref="T251:T253"/>
    <mergeCell ref="A254:A259"/>
    <mergeCell ref="B254:B259"/>
    <mergeCell ref="C256:C259"/>
    <mergeCell ref="D256:D259"/>
    <mergeCell ref="E256:E259"/>
    <mergeCell ref="F256:F259"/>
    <mergeCell ref="T254:T259"/>
    <mergeCell ref="A274:A278"/>
    <mergeCell ref="B274:B278"/>
    <mergeCell ref="C286:C288"/>
    <mergeCell ref="D286:D288"/>
    <mergeCell ref="E286:E288"/>
    <mergeCell ref="C271:C273"/>
    <mergeCell ref="D271:D273"/>
    <mergeCell ref="E271:E273"/>
    <mergeCell ref="T269:T273"/>
    <mergeCell ref="F271:F273"/>
    <mergeCell ref="A263:A265"/>
    <mergeCell ref="B263:B265"/>
    <mergeCell ref="T263:T265"/>
    <mergeCell ref="T260:T262"/>
    <mergeCell ref="T326:T329"/>
    <mergeCell ref="A330:A332"/>
    <mergeCell ref="B330:B332"/>
    <mergeCell ref="T330:T332"/>
    <mergeCell ref="A333:A335"/>
    <mergeCell ref="B333:B335"/>
    <mergeCell ref="T333:T335"/>
    <mergeCell ref="A292:A294"/>
    <mergeCell ref="B292:B294"/>
    <mergeCell ref="T292:T294"/>
    <mergeCell ref="A295:A297"/>
    <mergeCell ref="B295:B297"/>
    <mergeCell ref="T295:T297"/>
    <mergeCell ref="A315:A318"/>
    <mergeCell ref="B315:B318"/>
    <mergeCell ref="T315:T318"/>
    <mergeCell ref="A298:A300"/>
    <mergeCell ref="B298:B300"/>
    <mergeCell ref="T298:T300"/>
    <mergeCell ref="A301:A308"/>
    <mergeCell ref="B301:B308"/>
    <mergeCell ref="C303:C308"/>
    <mergeCell ref="T301:T308"/>
    <mergeCell ref="T312:T314"/>
    <mergeCell ref="A197:A201"/>
    <mergeCell ref="B197:B201"/>
    <mergeCell ref="A202:A205"/>
    <mergeCell ref="B202:B205"/>
    <mergeCell ref="T202:T205"/>
    <mergeCell ref="A206:A210"/>
    <mergeCell ref="B206:B210"/>
    <mergeCell ref="A211:A214"/>
    <mergeCell ref="B211:B214"/>
    <mergeCell ref="E208:E210"/>
    <mergeCell ref="F208:F210"/>
    <mergeCell ref="C213:C214"/>
    <mergeCell ref="D208:D210"/>
    <mergeCell ref="A167:A169"/>
    <mergeCell ref="B167:B169"/>
    <mergeCell ref="T167:T169"/>
    <mergeCell ref="A170:A172"/>
    <mergeCell ref="B170:B172"/>
    <mergeCell ref="T170:T172"/>
    <mergeCell ref="A192:A196"/>
    <mergeCell ref="B192:B196"/>
    <mergeCell ref="T192:T196"/>
    <mergeCell ref="A173:A177"/>
    <mergeCell ref="B173:B177"/>
    <mergeCell ref="T173:T177"/>
    <mergeCell ref="A178:A182"/>
    <mergeCell ref="B178:B182"/>
    <mergeCell ref="T178:T182"/>
    <mergeCell ref="A183:A187"/>
    <mergeCell ref="B183:B187"/>
    <mergeCell ref="T183:T187"/>
    <mergeCell ref="A188:A191"/>
    <mergeCell ref="B188:B191"/>
    <mergeCell ref="T188:T191"/>
    <mergeCell ref="C190:C191"/>
    <mergeCell ref="D190:D191"/>
    <mergeCell ref="E190:E191"/>
    <mergeCell ref="A158:A160"/>
    <mergeCell ref="B158:B160"/>
    <mergeCell ref="T158:T160"/>
    <mergeCell ref="A161:A163"/>
    <mergeCell ref="B161:B163"/>
    <mergeCell ref="T161:T163"/>
    <mergeCell ref="A164:A166"/>
    <mergeCell ref="B164:B166"/>
    <mergeCell ref="T164:T166"/>
    <mergeCell ref="A149:A151"/>
    <mergeCell ref="B149:B151"/>
    <mergeCell ref="T149:T151"/>
    <mergeCell ref="A152:A154"/>
    <mergeCell ref="B152:B154"/>
    <mergeCell ref="T152:T154"/>
    <mergeCell ref="A155:A157"/>
    <mergeCell ref="B155:B157"/>
    <mergeCell ref="T155:T157"/>
    <mergeCell ref="A140:A142"/>
    <mergeCell ref="B140:B142"/>
    <mergeCell ref="T140:T142"/>
    <mergeCell ref="A143:A145"/>
    <mergeCell ref="B143:B145"/>
    <mergeCell ref="T143:T145"/>
    <mergeCell ref="A146:A148"/>
    <mergeCell ref="B146:B148"/>
    <mergeCell ref="T146:T148"/>
    <mergeCell ref="A2:T2"/>
    <mergeCell ref="E23:E25"/>
    <mergeCell ref="D23:D25"/>
    <mergeCell ref="C23:C25"/>
    <mergeCell ref="B21:B25"/>
    <mergeCell ref="A21:A25"/>
    <mergeCell ref="A26:A30"/>
    <mergeCell ref="B26:B30"/>
    <mergeCell ref="T137:T139"/>
    <mergeCell ref="A137:A139"/>
    <mergeCell ref="B137:B139"/>
    <mergeCell ref="B5:B8"/>
    <mergeCell ref="T84:T86"/>
    <mergeCell ref="T87:T89"/>
    <mergeCell ref="T90:T92"/>
    <mergeCell ref="F23:F25"/>
    <mergeCell ref="T21:T25"/>
    <mergeCell ref="T26:T30"/>
    <mergeCell ref="A63:A66"/>
    <mergeCell ref="C5:C8"/>
    <mergeCell ref="D6:D8"/>
    <mergeCell ref="E6:E8"/>
    <mergeCell ref="F6:F8"/>
    <mergeCell ref="A99:A101"/>
    <mergeCell ref="R1:T1"/>
    <mergeCell ref="A9:A14"/>
    <mergeCell ref="B9:B14"/>
    <mergeCell ref="A15:A20"/>
    <mergeCell ref="B15:B20"/>
    <mergeCell ref="A84:A86"/>
    <mergeCell ref="B84:B86"/>
    <mergeCell ref="G6:G8"/>
    <mergeCell ref="H6:I7"/>
    <mergeCell ref="R7:R8"/>
    <mergeCell ref="S7:S8"/>
    <mergeCell ref="A5:A8"/>
    <mergeCell ref="D5:G5"/>
    <mergeCell ref="H5:S5"/>
    <mergeCell ref="T5:T8"/>
    <mergeCell ref="A3:T3"/>
    <mergeCell ref="T9:T14"/>
    <mergeCell ref="P7:Q7"/>
    <mergeCell ref="L7:M7"/>
    <mergeCell ref="N7:O7"/>
    <mergeCell ref="J6:Q6"/>
    <mergeCell ref="R6:S6"/>
    <mergeCell ref="J7:K7"/>
    <mergeCell ref="T15:T20"/>
    <mergeCell ref="B99:B101"/>
    <mergeCell ref="T99:T101"/>
    <mergeCell ref="A96:A98"/>
    <mergeCell ref="B96:B98"/>
    <mergeCell ref="A93:A95"/>
    <mergeCell ref="B93:B95"/>
    <mergeCell ref="A87:A89"/>
    <mergeCell ref="B87:B89"/>
    <mergeCell ref="A90:A92"/>
    <mergeCell ref="B90:B92"/>
    <mergeCell ref="C28:C30"/>
    <mergeCell ref="D28:D30"/>
    <mergeCell ref="E28:E30"/>
    <mergeCell ref="F28:F30"/>
    <mergeCell ref="A31:A35"/>
    <mergeCell ref="B31:B35"/>
    <mergeCell ref="C33:C35"/>
    <mergeCell ref="D33:D35"/>
    <mergeCell ref="E33:E35"/>
    <mergeCell ref="F33:F35"/>
    <mergeCell ref="E51:E53"/>
    <mergeCell ref="F51:F53"/>
    <mergeCell ref="T31:T35"/>
    <mergeCell ref="A36:A40"/>
    <mergeCell ref="B36:B40"/>
    <mergeCell ref="C38:C40"/>
    <mergeCell ref="D38:D40"/>
    <mergeCell ref="E38:E40"/>
    <mergeCell ref="F38:F40"/>
    <mergeCell ref="A41:A44"/>
    <mergeCell ref="B41:B44"/>
    <mergeCell ref="C43:C44"/>
    <mergeCell ref="D43:D44"/>
    <mergeCell ref="E43:E44"/>
    <mergeCell ref="F43:F44"/>
    <mergeCell ref="T36:T40"/>
    <mergeCell ref="T41:T44"/>
    <mergeCell ref="T45:T48"/>
    <mergeCell ref="T49:T53"/>
    <mergeCell ref="T54:T58"/>
    <mergeCell ref="T59:T62"/>
    <mergeCell ref="A45:A48"/>
    <mergeCell ref="B45:B48"/>
    <mergeCell ref="C47:C48"/>
    <mergeCell ref="D47:D48"/>
    <mergeCell ref="E47:E48"/>
    <mergeCell ref="F47:F48"/>
    <mergeCell ref="A49:A53"/>
    <mergeCell ref="B49:B53"/>
    <mergeCell ref="A54:A58"/>
    <mergeCell ref="B54:B58"/>
    <mergeCell ref="C56:C58"/>
    <mergeCell ref="D56:D58"/>
    <mergeCell ref="E56:E58"/>
    <mergeCell ref="F56:F58"/>
    <mergeCell ref="A59:A62"/>
    <mergeCell ref="B59:B62"/>
    <mergeCell ref="C61:C62"/>
    <mergeCell ref="D61:D62"/>
    <mergeCell ref="E61:E62"/>
    <mergeCell ref="F61:F62"/>
    <mergeCell ref="C51:C53"/>
    <mergeCell ref="D51:D53"/>
    <mergeCell ref="T63:T66"/>
    <mergeCell ref="T72:T75"/>
    <mergeCell ref="T76:T79"/>
    <mergeCell ref="T80:T83"/>
    <mergeCell ref="A72:A75"/>
    <mergeCell ref="B72:B75"/>
    <mergeCell ref="C74:C75"/>
    <mergeCell ref="D74:D75"/>
    <mergeCell ref="E74:E75"/>
    <mergeCell ref="F74:F75"/>
    <mergeCell ref="A76:A79"/>
    <mergeCell ref="B76:B79"/>
    <mergeCell ref="C78:C79"/>
    <mergeCell ref="D78:D79"/>
    <mergeCell ref="E78:E79"/>
    <mergeCell ref="F78:F79"/>
    <mergeCell ref="B63:B66"/>
    <mergeCell ref="C65:C66"/>
    <mergeCell ref="D65:D66"/>
    <mergeCell ref="E65:E66"/>
    <mergeCell ref="F65:F66"/>
    <mergeCell ref="A67:A71"/>
    <mergeCell ref="B67:B71"/>
    <mergeCell ref="C69:C71"/>
    <mergeCell ref="T67:T71"/>
    <mergeCell ref="A131:A136"/>
    <mergeCell ref="B131:B136"/>
    <mergeCell ref="A122:A124"/>
    <mergeCell ref="B122:B124"/>
    <mergeCell ref="T122:T124"/>
    <mergeCell ref="A125:A127"/>
    <mergeCell ref="B125:B127"/>
    <mergeCell ref="T125:T127"/>
    <mergeCell ref="A128:A130"/>
    <mergeCell ref="B128:B130"/>
    <mergeCell ref="T128:T130"/>
    <mergeCell ref="T131:T136"/>
    <mergeCell ref="D69:D71"/>
    <mergeCell ref="E69:E71"/>
    <mergeCell ref="F69:F71"/>
    <mergeCell ref="A113:A115"/>
    <mergeCell ref="B113:B115"/>
    <mergeCell ref="T113:T115"/>
    <mergeCell ref="A116:A118"/>
    <mergeCell ref="B116:B118"/>
    <mergeCell ref="T116:T118"/>
    <mergeCell ref="A119:A121"/>
    <mergeCell ref="B119:B121"/>
    <mergeCell ref="B319:B325"/>
    <mergeCell ref="T319:T325"/>
    <mergeCell ref="C321:C325"/>
    <mergeCell ref="D321:D325"/>
    <mergeCell ref="E321:E325"/>
    <mergeCell ref="F321:F325"/>
    <mergeCell ref="A80:A83"/>
    <mergeCell ref="B80:B83"/>
    <mergeCell ref="C82:C83"/>
    <mergeCell ref="D82:D83"/>
    <mergeCell ref="E82:E83"/>
    <mergeCell ref="F82:F83"/>
    <mergeCell ref="T119:T121"/>
    <mergeCell ref="A102:A104"/>
    <mergeCell ref="B102:B104"/>
    <mergeCell ref="T102:T104"/>
    <mergeCell ref="A105:A109"/>
    <mergeCell ref="B105:B109"/>
    <mergeCell ref="A110:A112"/>
    <mergeCell ref="B110:B112"/>
    <mergeCell ref="T110:T112"/>
    <mergeCell ref="T105:T109"/>
    <mergeCell ref="T93:T95"/>
    <mergeCell ref="T96:T98"/>
  </mergeCells>
  <pageMargins left="0.39370078740157483" right="0.19685039370078741" top="0.59055118110236227" bottom="0.39370078740157483" header="0.31496062992125984" footer="0.31496062992125984"/>
  <pageSetup paperSize="9" scale="53" orientation="landscape" r:id="rId1"/>
  <headerFooter>
    <oddFooter>&amp;R&amp;P</oddFooter>
  </headerFooter>
  <rowBreaks count="19" manualBreakCount="19">
    <brk id="20" max="16383" man="1"/>
    <brk id="35" max="16383" man="1"/>
    <brk id="44" max="16383" man="1"/>
    <brk id="62" max="16383" man="1"/>
    <brk id="79" max="16383" man="1"/>
    <brk id="89" max="16383" man="1"/>
    <brk id="109" max="16383" man="1"/>
    <brk id="127" max="16383" man="1"/>
    <brk id="145" max="16383" man="1"/>
    <brk id="163" max="16383" man="1"/>
    <brk id="177" max="16383" man="1"/>
    <brk id="191" max="16383" man="1"/>
    <brk id="210" max="16383" man="1"/>
    <brk id="226" max="16383" man="1"/>
    <brk id="241" max="19" man="1"/>
    <brk id="262" max="16383" man="1"/>
    <brk id="278" max="16383" man="1"/>
    <brk id="300" max="16383" man="1"/>
    <brk id="31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2015-04-03T10:16:50Z</dcterms:modified>
</cp:coreProperties>
</file>