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Алёна\МУНИЦИПАЛЬНАЯ ПРОГРАММА\Отчет\2019\Годовой\"/>
    </mc:Choice>
  </mc:AlternateContent>
  <bookViews>
    <workbookView xWindow="0" yWindow="0" windowWidth="20490" windowHeight="7770" tabRatio="717" activeTab="1"/>
  </bookViews>
  <sheets>
    <sheet name="Прил 7" sheetId="8" r:id="rId1"/>
    <sheet name="Прил 8" sheetId="9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'Прил 7'!$5:$8</definedName>
    <definedName name="кат">#REF!</definedName>
    <definedName name="М1">[7]ПРОГНОЗ_1!#REF!</definedName>
    <definedName name="Мониторинг1">'[8]Гр5(о)'!#REF!</definedName>
    <definedName name="_xlnm.Print_Area" localSheetId="0">'Прил 7'!$A$1:$P$161</definedName>
    <definedName name="_xlnm.Print_Area" localSheetId="1">'Прил 8'!$A$1:$J$40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62" i="8" l="1"/>
  <c r="D12" i="9" l="1"/>
  <c r="O75" i="8" l="1"/>
  <c r="N75" i="8"/>
  <c r="M75" i="8"/>
  <c r="L126" i="8"/>
  <c r="O82" i="8"/>
  <c r="N82" i="8"/>
  <c r="M82" i="8"/>
  <c r="L82" i="8"/>
  <c r="K82" i="8"/>
  <c r="J82" i="8"/>
  <c r="J75" i="8"/>
  <c r="O39" i="8" l="1"/>
  <c r="N39" i="8"/>
  <c r="M39" i="8"/>
  <c r="L39" i="8"/>
  <c r="K39" i="8"/>
  <c r="J39" i="8"/>
  <c r="J101" i="8" l="1"/>
  <c r="K101" i="8"/>
  <c r="L101" i="8"/>
  <c r="M101" i="8"/>
  <c r="J104" i="8"/>
  <c r="K104" i="8"/>
  <c r="L104" i="8"/>
  <c r="M104" i="8"/>
  <c r="O107" i="8"/>
  <c r="N107" i="8"/>
  <c r="M107" i="8"/>
  <c r="L107" i="8"/>
  <c r="K107" i="8"/>
  <c r="J107" i="8"/>
  <c r="L63" i="8"/>
  <c r="L12" i="8" l="1"/>
  <c r="M119" i="8"/>
  <c r="L119" i="8"/>
  <c r="K119" i="8"/>
  <c r="J119" i="8"/>
  <c r="O141" i="8"/>
  <c r="N141" i="8"/>
  <c r="M141" i="8"/>
  <c r="L141" i="8"/>
  <c r="K141" i="8"/>
  <c r="J141" i="8"/>
  <c r="I23" i="9" l="1"/>
  <c r="H23" i="9"/>
  <c r="I22" i="9"/>
  <c r="H22" i="9"/>
  <c r="I17" i="9"/>
  <c r="H17" i="9"/>
  <c r="L21" i="8" l="1"/>
  <c r="O134" i="8"/>
  <c r="L112" i="8"/>
  <c r="O78" i="8"/>
  <c r="N78" i="8"/>
  <c r="M78" i="8"/>
  <c r="L78" i="8"/>
  <c r="J78" i="8"/>
  <c r="K78" i="8"/>
  <c r="J65" i="8"/>
  <c r="O36" i="8"/>
  <c r="O17" i="8" s="1"/>
  <c r="N36" i="8"/>
  <c r="N17" i="8" s="1"/>
  <c r="M36" i="8"/>
  <c r="M17" i="8" s="1"/>
  <c r="L36" i="8"/>
  <c r="L17" i="8" s="1"/>
  <c r="K36" i="8"/>
  <c r="J36" i="8"/>
  <c r="O123" i="8"/>
  <c r="N123" i="8"/>
  <c r="M123" i="8"/>
  <c r="L123" i="8"/>
  <c r="K123" i="8"/>
  <c r="J123" i="8"/>
  <c r="K18" i="8"/>
  <c r="J18" i="8"/>
  <c r="K147" i="8"/>
  <c r="J147" i="8"/>
  <c r="L147" i="8"/>
  <c r="J138" i="8"/>
  <c r="O138" i="8"/>
  <c r="N138" i="8"/>
  <c r="K138" i="8"/>
  <c r="K112" i="8"/>
  <c r="J112" i="8"/>
  <c r="M63" i="8"/>
  <c r="M12" i="8" s="1"/>
  <c r="K63" i="8"/>
  <c r="J63" i="8"/>
  <c r="O63" i="8"/>
  <c r="N63" i="8"/>
  <c r="K56" i="8"/>
  <c r="J56" i="8"/>
  <c r="K47" i="8"/>
  <c r="J47" i="8"/>
  <c r="K44" i="8"/>
  <c r="J44" i="8"/>
  <c r="L110" i="8" l="1"/>
  <c r="J17" i="8"/>
  <c r="K17" i="8"/>
  <c r="L16" i="8"/>
  <c r="F13" i="9"/>
  <c r="F12" i="9"/>
  <c r="J85" i="8" l="1"/>
  <c r="J64" i="8" s="1"/>
  <c r="K85" i="8"/>
  <c r="K64" i="8" s="1"/>
  <c r="O85" i="8"/>
  <c r="N85" i="8"/>
  <c r="M85" i="8"/>
  <c r="M64" i="8" s="1"/>
  <c r="L85" i="8"/>
  <c r="L64" i="8" l="1"/>
  <c r="L60" i="8" s="1"/>
  <c r="F20" i="9" s="1"/>
  <c r="F24" i="9" s="1"/>
  <c r="O110" i="8"/>
  <c r="L54" i="8"/>
  <c r="O54" i="8"/>
  <c r="N54" i="8"/>
  <c r="M54" i="8"/>
  <c r="K54" i="8"/>
  <c r="J54" i="8"/>
  <c r="A1" i="9" l="1"/>
  <c r="L14" i="8" l="1"/>
  <c r="F15" i="9" s="1"/>
  <c r="F19" i="9" s="1"/>
  <c r="N120" i="8"/>
  <c r="O42" i="8" l="1"/>
  <c r="N42" i="8"/>
  <c r="M42" i="8"/>
  <c r="K42" i="8"/>
  <c r="J42" i="8"/>
  <c r="N110" i="8"/>
  <c r="L42" i="8" l="1"/>
  <c r="J134" i="8"/>
  <c r="K134" i="8"/>
  <c r="L134" i="8"/>
  <c r="M134" i="8"/>
  <c r="L138" i="8"/>
  <c r="M138" i="8"/>
  <c r="N134" i="8" l="1"/>
  <c r="L88" i="8" l="1"/>
  <c r="L65" i="8"/>
  <c r="L18" i="8" l="1"/>
  <c r="O16" i="8" l="1"/>
  <c r="N16" i="8"/>
  <c r="E13" i="9"/>
  <c r="D13" i="9"/>
  <c r="E12" i="9"/>
  <c r="L57" i="8"/>
  <c r="M57" i="8"/>
  <c r="L24" i="8"/>
  <c r="M24" i="8"/>
  <c r="K146" i="8"/>
  <c r="J146" i="8"/>
  <c r="K126" i="8"/>
  <c r="K118" i="8" s="1"/>
  <c r="J126" i="8"/>
  <c r="J118" i="8" s="1"/>
  <c r="J13" i="8" s="1"/>
  <c r="K120" i="8"/>
  <c r="J120" i="8"/>
  <c r="K110" i="8"/>
  <c r="J110" i="8"/>
  <c r="K97" i="8"/>
  <c r="J97" i="8"/>
  <c r="K94" i="8"/>
  <c r="J94" i="8"/>
  <c r="K91" i="8"/>
  <c r="J91" i="8"/>
  <c r="K88" i="8"/>
  <c r="J88" i="8"/>
  <c r="K75" i="8"/>
  <c r="K72" i="8"/>
  <c r="J72" i="8"/>
  <c r="K69" i="8"/>
  <c r="J69" i="8"/>
  <c r="K65" i="8"/>
  <c r="K12" i="8"/>
  <c r="K57" i="8"/>
  <c r="J57" i="8"/>
  <c r="K51" i="8"/>
  <c r="J51" i="8"/>
  <c r="K45" i="8"/>
  <c r="J45" i="8"/>
  <c r="K48" i="8"/>
  <c r="J48" i="8"/>
  <c r="K33" i="8"/>
  <c r="J33" i="8"/>
  <c r="K30" i="8"/>
  <c r="J30" i="8"/>
  <c r="K27" i="8"/>
  <c r="J27" i="8"/>
  <c r="K24" i="8"/>
  <c r="J24" i="8"/>
  <c r="K21" i="8"/>
  <c r="K16" i="8" s="1"/>
  <c r="K14" i="8" s="1"/>
  <c r="E15" i="9" s="1"/>
  <c r="E19" i="9" s="1"/>
  <c r="J21" i="8"/>
  <c r="J16" i="8" s="1"/>
  <c r="J14" i="8" s="1"/>
  <c r="D15" i="9" s="1"/>
  <c r="D19" i="9" s="1"/>
  <c r="J12" i="8"/>
  <c r="J144" i="8" l="1"/>
  <c r="D34" i="9" s="1"/>
  <c r="D30" i="9"/>
  <c r="K144" i="8"/>
  <c r="E34" i="9" s="1"/>
  <c r="E30" i="9" s="1"/>
  <c r="J116" i="8"/>
  <c r="D29" i="9" s="1"/>
  <c r="D25" i="9" s="1"/>
  <c r="K13" i="8"/>
  <c r="K62" i="8"/>
  <c r="K60" i="8" s="1"/>
  <c r="E20" i="9" s="1"/>
  <c r="E24" i="9" s="1"/>
  <c r="K116" i="8"/>
  <c r="E29" i="9" s="1"/>
  <c r="J62" i="8"/>
  <c r="J60" i="8" s="1"/>
  <c r="D20" i="9" s="1"/>
  <c r="D24" i="9" s="1"/>
  <c r="M30" i="8"/>
  <c r="M27" i="8"/>
  <c r="D14" i="9" l="1"/>
  <c r="D10" i="9" s="1"/>
  <c r="E25" i="9"/>
  <c r="K11" i="8"/>
  <c r="K9" i="8" s="1"/>
  <c r="J11" i="8"/>
  <c r="J9" i="8" s="1"/>
  <c r="M65" i="8"/>
  <c r="O33" i="8"/>
  <c r="N33" i="8"/>
  <c r="M33" i="8"/>
  <c r="L33" i="8"/>
  <c r="O119" i="8"/>
  <c r="N119" i="8"/>
  <c r="M21" i="8" l="1"/>
  <c r="M51" i="8"/>
  <c r="L45" i="8"/>
  <c r="O51" i="8"/>
  <c r="N51" i="8"/>
  <c r="L51" i="8"/>
  <c r="O97" i="8"/>
  <c r="N97" i="8"/>
  <c r="M97" i="8"/>
  <c r="O14" i="8"/>
  <c r="I15" i="9" s="1"/>
  <c r="I19" i="9" s="1"/>
  <c r="N14" i="8"/>
  <c r="H15" i="9" s="1"/>
  <c r="H19" i="9" s="1"/>
  <c r="M110" i="8"/>
  <c r="O57" i="8" l="1"/>
  <c r="N57" i="8"/>
  <c r="O45" i="8"/>
  <c r="N45" i="8"/>
  <c r="M45" i="8"/>
  <c r="O94" i="8" l="1"/>
  <c r="O68" i="8" s="1"/>
  <c r="O64" i="8" s="1"/>
  <c r="N94" i="8"/>
  <c r="N68" i="8" s="1"/>
  <c r="N64" i="8" s="1"/>
  <c r="M94" i="8"/>
  <c r="L94" i="8"/>
  <c r="O12" i="8"/>
  <c r="N12" i="8"/>
  <c r="O24" i="8"/>
  <c r="N24" i="8"/>
  <c r="M16" i="8"/>
  <c r="L97" i="8"/>
  <c r="O65" i="8" l="1"/>
  <c r="N65" i="8"/>
  <c r="M14" i="8"/>
  <c r="G15" i="9" s="1"/>
  <c r="G19" i="9" s="1"/>
  <c r="O18" i="8" l="1"/>
  <c r="N18" i="8"/>
  <c r="M18" i="8"/>
  <c r="L75" i="8"/>
  <c r="M72" i="8"/>
  <c r="L72" i="8"/>
  <c r="L30" i="8"/>
  <c r="L27" i="8"/>
  <c r="M120" i="8"/>
  <c r="L120" i="8"/>
  <c r="L48" i="8"/>
  <c r="L91" i="8"/>
  <c r="M126" i="8"/>
  <c r="M118" i="8" s="1"/>
  <c r="L118" i="8"/>
  <c r="L116" i="8" s="1"/>
  <c r="F29" i="9" s="1"/>
  <c r="L69" i="8"/>
  <c r="L13" i="8" l="1"/>
  <c r="M13" i="8"/>
  <c r="M116" i="8"/>
  <c r="G29" i="9" s="1"/>
  <c r="F25" i="9"/>
  <c r="L146" i="8"/>
  <c r="L11" i="8" s="1"/>
  <c r="L9" i="8" l="1"/>
  <c r="L144" i="8"/>
  <c r="F34" i="9" s="1"/>
  <c r="F30" i="9" s="1"/>
  <c r="M88" i="8"/>
  <c r="M69" i="8"/>
  <c r="O88" i="8" l="1"/>
  <c r="N88" i="8"/>
  <c r="O147" i="8"/>
  <c r="N147" i="8"/>
  <c r="M147" i="8"/>
  <c r="O91" i="8"/>
  <c r="N91" i="8"/>
  <c r="M91" i="8"/>
  <c r="M62" i="8" s="1"/>
  <c r="G13" i="9"/>
  <c r="H13" i="9"/>
  <c r="I13" i="9"/>
  <c r="O146" i="8" l="1"/>
  <c r="M146" i="8"/>
  <c r="N146" i="8"/>
  <c r="M60" i="8"/>
  <c r="G20" i="9" s="1"/>
  <c r="G24" i="9" s="1"/>
  <c r="N60" i="8"/>
  <c r="H20" i="9" s="1"/>
  <c r="H24" i="9" s="1"/>
  <c r="O60" i="8"/>
  <c r="I20" i="9" s="1"/>
  <c r="I24" i="9" s="1"/>
  <c r="M144" i="8" l="1"/>
  <c r="G34" i="9" s="1"/>
  <c r="G14" i="9" s="1"/>
  <c r="N144" i="8"/>
  <c r="H34" i="9" s="1"/>
  <c r="O144" i="8"/>
  <c r="I34" i="9" s="1"/>
  <c r="N11" i="8"/>
  <c r="O11" i="8"/>
  <c r="M11" i="8"/>
  <c r="M9" i="8" s="1"/>
  <c r="O48" i="8"/>
  <c r="N48" i="8"/>
  <c r="M48" i="8"/>
  <c r="O69" i="8"/>
  <c r="N69" i="8"/>
  <c r="I30" i="9" l="1"/>
  <c r="H30" i="9"/>
  <c r="G30" i="9"/>
  <c r="G25" i="9"/>
  <c r="I12" i="9"/>
  <c r="H12" i="9"/>
  <c r="G12" i="9"/>
  <c r="G10" i="9" s="1"/>
  <c r="O27" i="8" l="1"/>
  <c r="N27" i="8"/>
  <c r="O30" i="8"/>
  <c r="N30" i="8"/>
  <c r="O72" i="8"/>
  <c r="N72" i="8"/>
  <c r="O120" i="8"/>
  <c r="N126" i="8"/>
  <c r="N118" i="8" s="1"/>
  <c r="N13" i="8" s="1"/>
  <c r="O126" i="8"/>
  <c r="O118" i="8" s="1"/>
  <c r="O13" i="8" l="1"/>
  <c r="O116" i="8"/>
  <c r="I29" i="9" s="1"/>
  <c r="N116" i="8"/>
  <c r="H29" i="9" s="1"/>
  <c r="I14" i="9" l="1"/>
  <c r="I10" i="9" s="1"/>
  <c r="I25" i="9"/>
  <c r="H14" i="9"/>
  <c r="H10" i="9" s="1"/>
  <c r="H25" i="9"/>
  <c r="N9" i="8"/>
  <c r="O9" i="8"/>
  <c r="F14" i="9" l="1"/>
  <c r="E14" i="9"/>
  <c r="E10" i="9" l="1"/>
  <c r="F10" i="9"/>
</calcChain>
</file>

<file path=xl/sharedStrings.xml><?xml version="1.0" encoding="utf-8"?>
<sst xmlns="http://schemas.openxmlformats.org/spreadsheetml/2006/main" count="672" uniqueCount="159">
  <si>
    <t>Наименование  программы, подпрограммы</t>
  </si>
  <si>
    <t>в том числе по ГРБС:</t>
  </si>
  <si>
    <t>Культурное наследие</t>
  </si>
  <si>
    <t>всего расходные обязательства по подпрограмме</t>
  </si>
  <si>
    <t>Муниципальная программа</t>
  </si>
  <si>
    <t>МКУ "Управление культуры"</t>
  </si>
  <si>
    <t>Обеспечение условий реализации программы и прочие мероприятия</t>
  </si>
  <si>
    <t>Обеспечение реализации муниципальной программы</t>
  </si>
  <si>
    <t>733</t>
  </si>
  <si>
    <t>Досуг, искусство и народное творчество</t>
  </si>
  <si>
    <t>Плановый период</t>
  </si>
  <si>
    <t>план</t>
  </si>
  <si>
    <t>факт</t>
  </si>
  <si>
    <t>Примечание</t>
  </si>
  <si>
    <t>Приложение № 7</t>
  </si>
  <si>
    <t>к Порядку принятия решений о разработке,  формировании и реализации муниципальных программ ЗАТО Железногорск</t>
  </si>
  <si>
    <t>рублей</t>
  </si>
  <si>
    <t>0801</t>
  </si>
  <si>
    <t>ИНФОРМАЦИЯ
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</t>
  </si>
  <si>
    <t>Приложение № 8</t>
  </si>
  <si>
    <t xml:space="preserve">ИНФОРМАЦИЯ
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
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</si>
  <si>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</si>
  <si>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</si>
  <si>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</si>
  <si>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 xml:space="preserve">Примечание </t>
  </si>
  <si>
    <t xml:space="preserve">Всего </t>
  </si>
  <si>
    <t>в том числе :</t>
  </si>
  <si>
    <t>федеральный бюджет</t>
  </si>
  <si>
    <t>краевой бюджет</t>
  </si>
  <si>
    <t>местный бюджет</t>
  </si>
  <si>
    <t>Развитие архивного дела</t>
  </si>
  <si>
    <t xml:space="preserve">"Развитие культуры ЗАТО Железногорск" </t>
  </si>
  <si>
    <t xml:space="preserve">Подпрограмма </t>
  </si>
  <si>
    <t>Оказание услуг и выполнение работ библиотекой</t>
  </si>
  <si>
    <t>Статус (муниципальная программа, подпрограмма)</t>
  </si>
  <si>
    <t>0800000000</t>
  </si>
  <si>
    <t>0810000000</t>
  </si>
  <si>
    <t>0810000060</t>
  </si>
  <si>
    <t>Оказание услуг и выполнение работ музейно-выставочным центром</t>
  </si>
  <si>
    <t>0810000070</t>
  </si>
  <si>
    <t>Оказание услуг и выполнение работ учреждениями театрального искусства</t>
  </si>
  <si>
    <t>0820000000</t>
  </si>
  <si>
    <t>0820000130</t>
  </si>
  <si>
    <t>Оказание услуг и выполнение работ культурно - досуговыми учреждениями</t>
  </si>
  <si>
    <t>0820000140</t>
  </si>
  <si>
    <t>Оказание услуг и выполнение работ парком культуры и отдыха</t>
  </si>
  <si>
    <t>0820000150</t>
  </si>
  <si>
    <t>0830000000</t>
  </si>
  <si>
    <t>Оказание услуг и выполнение работ учреждениями дополнительного образования в области культуры</t>
  </si>
  <si>
    <t>0830000030</t>
  </si>
  <si>
    <t>0830000020</t>
  </si>
  <si>
    <t>Администрация ЗАТО г.Железногорск</t>
  </si>
  <si>
    <t>009</t>
  </si>
  <si>
    <t>0820000090</t>
  </si>
  <si>
    <t>0113</t>
  </si>
  <si>
    <t xml:space="preserve"> Выполнение работ по обеспечению проведения праздников на территории ЗАТО Железногорск</t>
  </si>
  <si>
    <t>0840000010</t>
  </si>
  <si>
    <t>0840000000</t>
  </si>
  <si>
    <t>Пополнение фондов архива и эффективное использование архивных документов</t>
  </si>
  <si>
    <t>"Культурное наследие"</t>
  </si>
  <si>
    <t>"Досуг, искусство и народное творчество"</t>
  </si>
  <si>
    <t>"Обеспечение условий реализации программы и прочие мероприятия"</t>
  </si>
  <si>
    <t>"Развитие архивного дела"</t>
  </si>
  <si>
    <t>801</t>
  </si>
  <si>
    <t>0820000070</t>
  </si>
  <si>
    <t>870</t>
  </si>
  <si>
    <t>612</t>
  </si>
  <si>
    <t>600</t>
  </si>
  <si>
    <t>0703</t>
  </si>
  <si>
    <t>Проведение капитального ремонта здания МБУК ЦГБ им. М.Горького ул.Крупской,8</t>
  </si>
  <si>
    <t>0810000030</t>
  </si>
  <si>
    <t>Капитальный ремонт объектов МАУК ПКиО им.С.М.Кирова</t>
  </si>
  <si>
    <t>0820000120</t>
  </si>
  <si>
    <t xml:space="preserve">всего расходные обязательства </t>
  </si>
  <si>
    <t>по подпрограмме</t>
  </si>
  <si>
    <t>всего расходные обязательства</t>
  </si>
  <si>
    <t>Капитальный ремонт здания МБУК МВЦ по ул. Свердлова, 68</t>
  </si>
  <si>
    <t>Администрация ЗАТО г. Железногорск</t>
  </si>
  <si>
    <t>0810000040</t>
  </si>
  <si>
    <t>Резерв средств на софинансирование мероприятий по краевым программам в рамках подпрограммы "Досуг, искусство и народное творчество"</t>
  </si>
  <si>
    <t>Финансовое управление Администрации ЗАТО г. Железногорск</t>
  </si>
  <si>
    <t xml:space="preserve">Финансовое управление Администрация ЗАТО г.Железногорск </t>
  </si>
  <si>
    <t>Приобретение звукового оборудования</t>
  </si>
  <si>
    <t>0820000170</t>
  </si>
  <si>
    <t>Х</t>
  </si>
  <si>
    <t>Капитальный ремонт здания МБУК "Дворец культуры"</t>
  </si>
  <si>
    <t>Разработка дизайн-проекта. Обследование и разработка проектно-сметной документации по объекту библиотека № 6 (ул. Ленина, д.3) для проведения капитального ремонта</t>
  </si>
  <si>
    <t>0810000050</t>
  </si>
  <si>
    <t>по муниципальной программе "Развитие культуры ЗАТО Железногорск"</t>
  </si>
  <si>
    <t>0820000100</t>
  </si>
  <si>
    <t>08100L5190</t>
  </si>
  <si>
    <t>0820000110</t>
  </si>
  <si>
    <t>0820000180</t>
  </si>
  <si>
    <t>Капитальный ремонт здания МБУК "Центр досуга" . Входная группа</t>
  </si>
  <si>
    <t>Расходы на оказание услуг по сбору, обобщению и анализу информации о качестве оказания услуг организациями культуры</t>
  </si>
  <si>
    <t>0830000040</t>
  </si>
  <si>
    <t>240</t>
  </si>
  <si>
    <t>0810000100</t>
  </si>
  <si>
    <t>Материально-техническое оснащение</t>
  </si>
  <si>
    <t>КЦСР</t>
  </si>
  <si>
    <t xml:space="preserve">КВСР </t>
  </si>
  <si>
    <t xml:space="preserve">КФСР </t>
  </si>
  <si>
    <t xml:space="preserve">КВР </t>
  </si>
  <si>
    <t>КБК</t>
  </si>
  <si>
    <t>Наименовние главного распорядителя бюджетных средств</t>
  </si>
  <si>
    <t>план на год</t>
  </si>
  <si>
    <t>2020 год</t>
  </si>
  <si>
    <t>Расходы по годам, рублей</t>
  </si>
  <si>
    <t>Расходы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</si>
  <si>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Расходы на государственную поддержку комплексного развития муниципальных учреждений культуры и образовательных организаций в области культуры</t>
  </si>
  <si>
    <t>08100S4490</t>
  </si>
  <si>
    <t xml:space="preserve">08100R5190    </t>
  </si>
  <si>
    <t xml:space="preserve">08100R5190 </t>
  </si>
  <si>
    <t>110</t>
  </si>
  <si>
    <t>850</t>
  </si>
  <si>
    <t>610</t>
  </si>
  <si>
    <t>620</t>
  </si>
  <si>
    <t>Обеспечение безопасных и комфортных условий функционирования МАУК "ПКиО им. С.М. Кирова"</t>
  </si>
  <si>
    <t>0820000190</t>
  </si>
  <si>
    <t>Травкина Юлия Моисеевна 75-33-12</t>
  </si>
  <si>
    <t>2018 (отчетный год)</t>
  </si>
  <si>
    <t>2019 (текущий год)</t>
  </si>
  <si>
    <t>2021 год</t>
  </si>
  <si>
    <t>Обеспечение безопасных и комфортных условий функционирования учреждений дополнительного образования в области культуры</t>
  </si>
  <si>
    <t>Обеспечение безопасных и комфортных условий функционирования учреждений культуры: МБУК МВЦ, МБУК ЦГБ им.М.Горького</t>
  </si>
  <si>
    <t>0810000110</t>
  </si>
  <si>
    <t>Материально-техническое оснащение учреждений культуры: МБУК МВЦ, МБУК ЦГБ им.М.Горького</t>
  </si>
  <si>
    <t>Расходы на поддержку отрасли культуры</t>
  </si>
  <si>
    <t>Расходы на комплектование книжных фондов библиотек муниципальных образований Красноярского края</t>
  </si>
  <si>
    <t>08100S4880</t>
  </si>
  <si>
    <t>Расходы на создание модельных муниципальных библиотек</t>
  </si>
  <si>
    <t>081А154540</t>
  </si>
  <si>
    <t>Ремонт здания МБУК ДК</t>
  </si>
  <si>
    <t>Обеспечение безопасных и комфортных условий функционирования учреждений: театров, культурно-досуговых учреждений и парка</t>
  </si>
  <si>
    <t>0820000160</t>
  </si>
  <si>
    <t>08200L4660</t>
  </si>
  <si>
    <t>320</t>
  </si>
  <si>
    <t>Расходы на оказание услуг по сбору, обобщению и анализу информации о качестве условий оказания услуг организациями культуры</t>
  </si>
  <si>
    <t>0830000050</t>
  </si>
  <si>
    <t>0820000200</t>
  </si>
  <si>
    <t>Реконструкция здания МБУК "Дворец культуры"</t>
  </si>
  <si>
    <t>410</t>
  </si>
  <si>
    <t>0810000120</t>
  </si>
  <si>
    <t>Расходы на подготовительные мероприятия в целях создания модельной библиотеки</t>
  </si>
  <si>
    <t>2019 год</t>
  </si>
  <si>
    <t>отчетный период январь - декабрь
факт</t>
  </si>
  <si>
    <t>Расходы на подготовительные мероприятия в целях реконструкции здания Дворца культуры</t>
  </si>
  <si>
    <t>Подрядчик не выполнил работы в полном объеме, обратился в арбитражный суд о продлении сроков выполнения работ по мун.контракту</t>
  </si>
  <si>
    <t>Изменение размера субсидии на основании 
дополнительного соглашения от 26.12.2019</t>
  </si>
  <si>
    <t>Финсирование выделялось на разработку ПСД на реконструкцию здания ДК. ПСД не разработана, т.к.потребовалось произвести доп работы (сбор и исследование материалов с целью определения или отсутсвия объектов культурного наследия). Выполнение ПСД планируется перенести на 2020 год.</t>
  </si>
  <si>
    <t xml:space="preserve">Неиспользованные средства (страховые платежи, командировочные, прочие расходы) возвращены в бюджет </t>
  </si>
  <si>
    <t xml:space="preserve">Неиспользованные средства (командировочные, экономия по коммунальным расходам, кредиторская задолженность за 2019 год) возвращены в бюджет </t>
  </si>
  <si>
    <t>Экономия по результатам электронных торгов</t>
  </si>
  <si>
    <t>Капитальный ремонт здания библиотеки №1 МБУК ЦГБ им.М.Горького</t>
  </si>
  <si>
    <t>243</t>
  </si>
  <si>
    <t>Исполнитель:</t>
  </si>
  <si>
    <t>Согласовано:</t>
  </si>
  <si>
    <t>Руководитель МКУ "Управление культуры" Я.О. Янушкевич</t>
  </si>
  <si>
    <t xml:space="preserve">Главный специалист по культуре                               Е.В. Парфенова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</si>
</sst>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-* #,##0.0_р_._-;\-* #,##0.0_р_._-;_-* &quot;-&quot;?_р_._-;_-@_-"/>
    <numFmt numFmtId="166" formatCode="0000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0"/>
      <color rgb="FFFF0000"/>
      <name val="Arial Cyr"/>
      <charset val="204"/>
    </font>
    <font>
      <sz val="12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6" fillId="0" borderId="0"/>
  </cellStyleXfs>
  <cellXfs count="285">
    <xf numFmtId="0" fontId="0" fillId="0" borderId="0" xfId="0"/>
    <xf numFmtId="0" fontId="2" fillId="0" borderId="0" xfId="0" applyFont="1" applyFill="1" applyAlignment="1">
      <alignment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center" wrapText="1"/>
    </xf>
    <xf numFmtId="165" fontId="5" fillId="0" borderId="0" xfId="0" applyNumberFormat="1" applyFont="1" applyFill="1" applyAlignment="1">
      <alignment vertical="center" wrapText="1"/>
    </xf>
    <xf numFmtId="0" fontId="7" fillId="0" borderId="0" xfId="0" applyFont="1" applyFill="1" applyBorder="1" applyAlignment="1">
      <alignment horizontal="left" wrapText="1"/>
    </xf>
    <xf numFmtId="0" fontId="16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/>
    </xf>
    <xf numFmtId="0" fontId="14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164" fontId="2" fillId="0" borderId="0" xfId="0" applyNumberFormat="1" applyFont="1" applyFill="1" applyAlignment="1">
      <alignment vertical="center" wrapText="1"/>
    </xf>
    <xf numFmtId="4" fontId="16" fillId="0" borderId="0" xfId="0" applyNumberFormat="1" applyFont="1" applyFill="1" applyAlignment="1">
      <alignment vertical="center" wrapText="1"/>
    </xf>
    <xf numFmtId="4" fontId="9" fillId="0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0" fontId="4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horizontal="left" wrapText="1"/>
    </xf>
    <xf numFmtId="4" fontId="9" fillId="2" borderId="1" xfId="0" applyNumberFormat="1" applyFont="1" applyFill="1" applyBorder="1" applyAlignment="1">
      <alignment horizontal="right" vertical="center" wrapText="1"/>
    </xf>
    <xf numFmtId="0" fontId="9" fillId="0" borderId="0" xfId="0" applyFont="1" applyFill="1"/>
    <xf numFmtId="0" fontId="19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2" borderId="1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horizontal="right" wrapText="1"/>
    </xf>
    <xf numFmtId="4" fontId="9" fillId="0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 wrapText="1"/>
    </xf>
    <xf numFmtId="4" fontId="21" fillId="0" borderId="1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0" xfId="0" quotePrefix="1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/>
    </xf>
    <xf numFmtId="0" fontId="18" fillId="0" borderId="0" xfId="0" applyFont="1" applyFill="1" applyBorder="1"/>
    <xf numFmtId="0" fontId="7" fillId="0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4" fontId="17" fillId="2" borderId="1" xfId="0" applyNumberFormat="1" applyFont="1" applyFill="1" applyBorder="1" applyAlignment="1">
      <alignment horizontal="right" vertical="center" wrapText="1"/>
    </xf>
    <xf numFmtId="0" fontId="2" fillId="3" borderId="0" xfId="0" applyFont="1" applyFill="1" applyAlignment="1">
      <alignment vertical="center" wrapText="1"/>
    </xf>
    <xf numFmtId="165" fontId="5" fillId="3" borderId="0" xfId="0" applyNumberFormat="1" applyFont="1" applyFill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right" vertical="center" wrapText="1"/>
    </xf>
    <xf numFmtId="0" fontId="10" fillId="0" borderId="3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left" vertical="center" wrapText="1"/>
    </xf>
    <xf numFmtId="4" fontId="13" fillId="0" borderId="4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left" vertical="top" wrapText="1"/>
    </xf>
    <xf numFmtId="4" fontId="9" fillId="0" borderId="0" xfId="0" applyNumberFormat="1" applyFont="1" applyFill="1"/>
    <xf numFmtId="0" fontId="9" fillId="0" borderId="3" xfId="0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vertical="center" wrapText="1"/>
    </xf>
    <xf numFmtId="4" fontId="9" fillId="3" borderId="2" xfId="0" applyNumberFormat="1" applyFont="1" applyFill="1" applyBorder="1"/>
    <xf numFmtId="0" fontId="22" fillId="4" borderId="1" xfId="0" applyFont="1" applyFill="1" applyBorder="1" applyAlignment="1">
      <alignment horizontal="left" wrapText="1"/>
    </xf>
    <xf numFmtId="49" fontId="9" fillId="4" borderId="1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right" vertical="center" wrapText="1"/>
    </xf>
    <xf numFmtId="0" fontId="22" fillId="5" borderId="1" xfId="0" applyFont="1" applyFill="1" applyBorder="1" applyAlignment="1">
      <alignment horizontal="left" wrapText="1"/>
    </xf>
    <xf numFmtId="49" fontId="9" fillId="5" borderId="1" xfId="0" applyNumberFormat="1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>
      <alignment horizontal="right" vertical="center" wrapText="1"/>
    </xf>
    <xf numFmtId="0" fontId="10" fillId="4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vertical="center" wrapText="1"/>
    </xf>
    <xf numFmtId="164" fontId="13" fillId="0" borderId="5" xfId="0" applyNumberFormat="1" applyFont="1" applyFill="1" applyBorder="1" applyAlignment="1">
      <alignment horizontal="left" vertical="center" wrapText="1"/>
    </xf>
    <xf numFmtId="4" fontId="23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" fontId="7" fillId="0" borderId="0" xfId="0" applyNumberFormat="1" applyFont="1" applyFill="1" applyAlignment="1">
      <alignment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/>
    </xf>
    <xf numFmtId="4" fontId="13" fillId="0" borderId="4" xfId="0" applyNumberFormat="1" applyFont="1" applyFill="1" applyBorder="1" applyAlignment="1">
      <alignment horizontal="center" wrapText="1"/>
    </xf>
    <xf numFmtId="4" fontId="23" fillId="4" borderId="1" xfId="0" applyNumberFormat="1" applyFont="1" applyFill="1" applyBorder="1" applyAlignment="1">
      <alignment horizontal="right" vertical="center" wrapText="1"/>
    </xf>
    <xf numFmtId="4" fontId="23" fillId="0" borderId="1" xfId="0" applyNumberFormat="1" applyFont="1" applyFill="1" applyBorder="1" applyAlignment="1">
      <alignment horizontal="right" vertical="center" wrapText="1"/>
    </xf>
    <xf numFmtId="0" fontId="20" fillId="0" borderId="0" xfId="0" applyFont="1" applyFill="1"/>
    <xf numFmtId="4" fontId="16" fillId="0" borderId="0" xfId="0" applyNumberFormat="1" applyFont="1" applyFill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4" fontId="7" fillId="0" borderId="4" xfId="0" applyNumberFormat="1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right" vertical="center" wrapText="1"/>
    </xf>
    <xf numFmtId="4" fontId="9" fillId="6" borderId="1" xfId="0" applyNumberFormat="1" applyFont="1" applyFill="1" applyBorder="1" applyAlignment="1">
      <alignment horizontal="right" vertical="center" wrapText="1"/>
    </xf>
    <xf numFmtId="4" fontId="9" fillId="0" borderId="0" xfId="0" applyNumberFormat="1" applyFont="1" applyFill="1" applyAlignment="1">
      <alignment vertical="center"/>
    </xf>
    <xf numFmtId="164" fontId="9" fillId="0" borderId="0" xfId="0" applyNumberFormat="1" applyFont="1" applyFill="1" applyAlignment="1">
      <alignment vertical="center"/>
    </xf>
    <xf numFmtId="0" fontId="27" fillId="0" borderId="0" xfId="0" applyFont="1" applyFill="1" applyAlignment="1">
      <alignment vertical="center"/>
    </xf>
    <xf numFmtId="49" fontId="13" fillId="0" borderId="0" xfId="0" applyNumberFormat="1" applyFont="1" applyFill="1" applyBorder="1" applyAlignment="1">
      <alignment horizontal="left" vertical="top" wrapText="1"/>
    </xf>
    <xf numFmtId="4" fontId="28" fillId="0" borderId="0" xfId="0" applyNumberFormat="1" applyFont="1" applyFill="1" applyAlignment="1">
      <alignment vertical="center"/>
    </xf>
    <xf numFmtId="4" fontId="8" fillId="0" borderId="0" xfId="0" applyNumberFormat="1" applyFont="1" applyFill="1" applyAlignment="1">
      <alignment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Fill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horizontal="right" vertical="center" wrapText="1"/>
    </xf>
    <xf numFmtId="4" fontId="10" fillId="3" borderId="1" xfId="0" applyNumberFormat="1" applyFont="1" applyFill="1" applyBorder="1" applyAlignment="1">
      <alignment horizontal="right" vertical="center" wrapText="1"/>
    </xf>
    <xf numFmtId="0" fontId="22" fillId="3" borderId="1" xfId="0" applyFont="1" applyFill="1" applyBorder="1" applyAlignment="1">
      <alignment horizontal="left" wrapText="1"/>
    </xf>
    <xf numFmtId="4" fontId="9" fillId="3" borderId="1" xfId="0" applyNumberFormat="1" applyFont="1" applyFill="1" applyBorder="1" applyAlignment="1" applyProtection="1">
      <alignment horizontal="right" vertical="top" wrapText="1"/>
    </xf>
    <xf numFmtId="4" fontId="9" fillId="3" borderId="1" xfId="0" applyNumberFormat="1" applyFont="1" applyFill="1" applyBorder="1"/>
    <xf numFmtId="49" fontId="9" fillId="3" borderId="1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right" vertical="center"/>
    </xf>
    <xf numFmtId="0" fontId="22" fillId="5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wrapText="1"/>
    </xf>
    <xf numFmtId="0" fontId="26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vertical="center"/>
    </xf>
    <xf numFmtId="4" fontId="10" fillId="0" borderId="0" xfId="0" applyNumberFormat="1" applyFont="1" applyFill="1" applyAlignment="1">
      <alignment vertical="center"/>
    </xf>
    <xf numFmtId="49" fontId="26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horizontal="right" vertical="center"/>
    </xf>
    <xf numFmtId="4" fontId="17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 wrapText="1"/>
    </xf>
    <xf numFmtId="49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0" borderId="1" xfId="0" quotePrefix="1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7" xfId="0" quotePrefix="1" applyNumberFormat="1" applyFont="1" applyFill="1" applyBorder="1" applyAlignment="1">
      <alignment horizontal="center" vertical="center" wrapText="1"/>
    </xf>
    <xf numFmtId="49" fontId="9" fillId="0" borderId="8" xfId="0" quotePrefix="1" applyNumberFormat="1" applyFont="1" applyFill="1" applyBorder="1" applyAlignment="1">
      <alignment horizontal="center" vertical="center" wrapText="1"/>
    </xf>
    <xf numFmtId="49" fontId="9" fillId="0" borderId="6" xfId="0" quotePrefix="1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49" fontId="9" fillId="5" borderId="7" xfId="0" applyNumberFormat="1" applyFont="1" applyFill="1" applyBorder="1" applyAlignment="1">
      <alignment horizontal="center" vertical="center" wrapText="1"/>
    </xf>
    <xf numFmtId="49" fontId="9" fillId="5" borderId="8" xfId="0" quotePrefix="1" applyNumberFormat="1" applyFont="1" applyFill="1" applyBorder="1" applyAlignment="1">
      <alignment horizontal="center" vertical="center" wrapText="1"/>
    </xf>
    <xf numFmtId="49" fontId="9" fillId="5" borderId="6" xfId="0" quotePrefix="1" applyNumberFormat="1" applyFont="1" applyFill="1" applyBorder="1" applyAlignment="1">
      <alignment horizontal="center" vertical="center" wrapText="1"/>
    </xf>
    <xf numFmtId="49" fontId="9" fillId="3" borderId="7" xfId="0" applyNumberFormat="1" applyFont="1" applyFill="1" applyBorder="1" applyAlignment="1">
      <alignment horizontal="center" vertical="center" wrapText="1"/>
    </xf>
    <xf numFmtId="49" fontId="9" fillId="3" borderId="8" xfId="0" quotePrefix="1" applyNumberFormat="1" applyFont="1" applyFill="1" applyBorder="1" applyAlignment="1">
      <alignment horizontal="center" vertical="center" wrapText="1"/>
    </xf>
    <xf numFmtId="49" fontId="9" fillId="3" borderId="6" xfId="0" quotePrefix="1" applyNumberFormat="1" applyFont="1" applyFill="1" applyBorder="1" applyAlignment="1">
      <alignment horizontal="center" vertical="center" wrapText="1"/>
    </xf>
    <xf numFmtId="49" fontId="9" fillId="3" borderId="7" xfId="0" quotePrefix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49" fontId="9" fillId="4" borderId="8" xfId="0" quotePrefix="1" applyNumberFormat="1" applyFont="1" applyFill="1" applyBorder="1" applyAlignment="1">
      <alignment horizontal="center" vertical="center" wrapText="1"/>
    </xf>
    <xf numFmtId="49" fontId="9" fillId="4" borderId="6" xfId="0" quotePrefix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center" vertical="center" wrapText="1"/>
    </xf>
    <xf numFmtId="49" fontId="9" fillId="3" borderId="1" xfId="0" quotePrefix="1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4" borderId="1" xfId="0" quotePrefix="1" applyNumberFormat="1" applyFont="1" applyFill="1" applyBorder="1" applyAlignment="1">
      <alignment horizontal="center" vertical="center" wrapText="1"/>
    </xf>
    <xf numFmtId="49" fontId="9" fillId="4" borderId="7" xfId="0" quotePrefix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horizontal="center" vertical="center" wrapText="1"/>
    </xf>
    <xf numFmtId="49" fontId="9" fillId="4" borderId="6" xfId="0" applyNumberFormat="1" applyFont="1" applyFill="1" applyBorder="1" applyAlignment="1">
      <alignment horizontal="center" vertical="center" wrapText="1"/>
    </xf>
    <xf numFmtId="49" fontId="9" fillId="5" borderId="8" xfId="0" applyNumberFormat="1" applyFont="1" applyFill="1" applyBorder="1" applyAlignment="1">
      <alignment horizontal="center" vertical="center" wrapText="1"/>
    </xf>
    <xf numFmtId="49" fontId="9" fillId="5" borderId="6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9" fontId="9" fillId="5" borderId="1" xfId="0" quotePrefix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6" borderId="7" xfId="0" quotePrefix="1" applyNumberFormat="1" applyFont="1" applyFill="1" applyBorder="1" applyAlignment="1">
      <alignment horizontal="center" vertical="center" wrapText="1"/>
    </xf>
    <xf numFmtId="49" fontId="9" fillId="6" borderId="8" xfId="0" quotePrefix="1" applyNumberFormat="1" applyFont="1" applyFill="1" applyBorder="1" applyAlignment="1">
      <alignment horizontal="center" vertical="center" wrapText="1"/>
    </xf>
    <xf numFmtId="49" fontId="9" fillId="6" borderId="6" xfId="0" quotePrefix="1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wrapText="1"/>
    </xf>
    <xf numFmtId="49" fontId="10" fillId="0" borderId="4" xfId="0" applyNumberFormat="1" applyFont="1" applyFill="1" applyBorder="1" applyAlignment="1">
      <alignment horizontal="center" wrapText="1"/>
    </xf>
    <xf numFmtId="49" fontId="10" fillId="0" borderId="5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left" vertical="center" wrapText="1"/>
    </xf>
    <xf numFmtId="4" fontId="13" fillId="0" borderId="4" xfId="0" applyNumberFormat="1" applyFont="1" applyFill="1" applyBorder="1" applyAlignment="1">
      <alignment horizontal="left" vertical="center" wrapText="1"/>
    </xf>
    <xf numFmtId="4" fontId="13" fillId="0" borderId="5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center" vertical="center" wrapText="1"/>
    </xf>
    <xf numFmtId="4" fontId="13" fillId="0" borderId="5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center" wrapText="1"/>
    </xf>
    <xf numFmtId="4" fontId="13" fillId="0" borderId="4" xfId="0" applyNumberFormat="1" applyFont="1" applyFill="1" applyBorder="1" applyAlignment="1">
      <alignment horizontal="center" wrapText="1"/>
    </xf>
    <xf numFmtId="4" fontId="13" fillId="0" borderId="5" xfId="0" applyNumberFormat="1" applyFont="1" applyFill="1" applyBorder="1" applyAlignment="1">
      <alignment horizontal="center" wrapText="1"/>
    </xf>
    <xf numFmtId="4" fontId="10" fillId="0" borderId="3" xfId="0" applyNumberFormat="1" applyFont="1" applyFill="1" applyBorder="1" applyAlignment="1">
      <alignment horizontal="left" vertical="top" wrapText="1"/>
    </xf>
    <xf numFmtId="4" fontId="10" fillId="0" borderId="4" xfId="0" applyNumberFormat="1" applyFont="1" applyFill="1" applyBorder="1" applyAlignment="1">
      <alignment horizontal="left" vertical="top" wrapText="1"/>
    </xf>
    <xf numFmtId="4" fontId="10" fillId="0" borderId="5" xfId="0" applyNumberFormat="1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vertical="center" wrapText="1"/>
    </xf>
    <xf numFmtId="0" fontId="20" fillId="3" borderId="3" xfId="0" applyFont="1" applyFill="1" applyBorder="1" applyAlignment="1">
      <alignment vertical="center" wrapText="1"/>
    </xf>
    <xf numFmtId="0" fontId="20" fillId="3" borderId="4" xfId="0" applyFont="1" applyFill="1" applyBorder="1" applyAlignment="1">
      <alignment vertical="center" wrapText="1"/>
    </xf>
    <xf numFmtId="0" fontId="20" fillId="3" borderId="5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top" wrapText="1"/>
    </xf>
    <xf numFmtId="4" fontId="2" fillId="0" borderId="4" xfId="0" applyNumberFormat="1" applyFont="1" applyFill="1" applyBorder="1" applyAlignment="1">
      <alignment horizontal="center" vertical="top" wrapText="1"/>
    </xf>
    <xf numFmtId="4" fontId="2" fillId="0" borderId="5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horizontal="left" vertical="top" wrapText="1"/>
    </xf>
    <xf numFmtId="4" fontId="13" fillId="0" borderId="4" xfId="0" applyNumberFormat="1" applyFont="1" applyFill="1" applyBorder="1" applyAlignment="1">
      <alignment horizontal="left" vertical="top" wrapText="1"/>
    </xf>
    <xf numFmtId="4" fontId="13" fillId="0" borderId="5" xfId="0" applyNumberFormat="1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wrapText="1"/>
    </xf>
    <xf numFmtId="4" fontId="7" fillId="0" borderId="4" xfId="0" applyNumberFormat="1" applyFont="1" applyFill="1" applyBorder="1" applyAlignment="1">
      <alignment horizontal="center" wrapText="1"/>
    </xf>
    <xf numFmtId="4" fontId="7" fillId="0" borderId="5" xfId="0" applyNumberFormat="1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4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0" borderId="12" xfId="0" applyNumberFormat="1" applyFont="1" applyFill="1" applyBorder="1" applyAlignment="1">
      <alignment horizontal="center" vertical="center" wrapText="1"/>
    </xf>
    <xf numFmtId="164" fontId="9" fillId="0" borderId="1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/>
    </xf>
    <xf numFmtId="0" fontId="9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9" fillId="0" borderId="4" xfId="0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3"/>
    <cellStyle name="Обычный 3" xfId="1"/>
    <cellStyle name="Стиль 1" xfId="2"/>
  </cellStyles>
  <dxfs count="0"/>
  <tableStyles count="0" defaultTableStyle="TableStyleMedium9" defaultPivotStyle="PivotStyleLight16"/>
  <colors>
    <mruColors>
      <color rgb="FF66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0"/>
  <sheetViews>
    <sheetView zoomScale="80" zoomScaleNormal="80" zoomScaleSheetLayoutView="90" zoomScalePageLayoutView="25" workbookViewId="0">
      <pane xSplit="9" ySplit="8" topLeftCell="J153" activePane="bottomRight" state="frozen"/>
      <selection pane="topRight" activeCell="J1" sqref="J1"/>
      <selection pane="bottomLeft" activeCell="A9" sqref="A9"/>
      <selection pane="bottomRight" activeCell="B154" sqref="B154:I161"/>
    </sheetView>
  </sheetViews>
  <sheetFormatPr defaultColWidth="9.140625" defaultRowHeight="15.75" x14ac:dyDescent="0.2"/>
  <cols>
    <col min="1" max="1" width="15.7109375" style="28" customWidth="1"/>
    <col min="2" max="2" width="27.140625" style="28" customWidth="1"/>
    <col min="3" max="3" width="17.42578125" style="9" customWidth="1"/>
    <col min="4" max="4" width="3.28515625" style="1" customWidth="1"/>
    <col min="5" max="5" width="3" style="1" customWidth="1"/>
    <col min="6" max="7" width="6.7109375" style="1" customWidth="1"/>
    <col min="8" max="8" width="7.5703125" style="1" customWidth="1"/>
    <col min="9" max="9" width="6.140625" style="1" customWidth="1"/>
    <col min="10" max="10" width="15.28515625" style="1" customWidth="1"/>
    <col min="11" max="11" width="14.85546875" style="1" customWidth="1"/>
    <col min="12" max="12" width="15.140625" style="1" customWidth="1"/>
    <col min="13" max="13" width="17.7109375" style="12" customWidth="1"/>
    <col min="14" max="15" width="14.7109375" style="12" customWidth="1"/>
    <col min="16" max="16" width="45.85546875" style="12" customWidth="1"/>
    <col min="17" max="17" width="15.85546875" style="6" customWidth="1"/>
    <col min="18" max="18" width="17.85546875" style="1" customWidth="1"/>
    <col min="19" max="19" width="17" style="1" customWidth="1"/>
    <col min="20" max="20" width="17.5703125" style="1" customWidth="1"/>
    <col min="21" max="21" width="9.140625" style="1" customWidth="1"/>
    <col min="22" max="16384" width="9.140625" style="1"/>
  </cols>
  <sheetData>
    <row r="1" spans="1:20" ht="18.75" customHeight="1" x14ac:dyDescent="0.2">
      <c r="A1" s="94" t="s">
        <v>144</v>
      </c>
      <c r="B1" s="27"/>
      <c r="C1" s="31"/>
      <c r="D1" s="7"/>
      <c r="E1" s="7"/>
      <c r="F1" s="7"/>
      <c r="G1" s="7"/>
      <c r="H1" s="7"/>
      <c r="I1" s="7"/>
      <c r="J1" s="108"/>
      <c r="K1" s="108"/>
      <c r="L1" s="7"/>
      <c r="M1" s="7"/>
      <c r="N1" s="201" t="s">
        <v>14</v>
      </c>
      <c r="O1" s="201"/>
      <c r="P1" s="201"/>
      <c r="Q1" s="8"/>
      <c r="R1" s="9"/>
      <c r="S1" s="9"/>
      <c r="T1" s="9"/>
    </row>
    <row r="2" spans="1:20" ht="38.450000000000003" customHeight="1" x14ac:dyDescent="0.2">
      <c r="A2" s="27"/>
      <c r="B2" s="27"/>
      <c r="C2" s="31"/>
      <c r="D2" s="7"/>
      <c r="E2" s="7"/>
      <c r="F2" s="7"/>
      <c r="G2" s="7"/>
      <c r="H2" s="7"/>
      <c r="I2" s="7"/>
      <c r="J2" s="107"/>
      <c r="K2" s="107"/>
      <c r="L2" s="7"/>
      <c r="M2" s="7"/>
      <c r="N2" s="202" t="s">
        <v>15</v>
      </c>
      <c r="O2" s="202"/>
      <c r="P2" s="202"/>
      <c r="Q2" s="8"/>
      <c r="R2" s="9"/>
      <c r="S2" s="9"/>
      <c r="T2" s="9"/>
    </row>
    <row r="3" spans="1:20" ht="76.5" customHeight="1" x14ac:dyDescent="0.2">
      <c r="A3" s="210" t="s">
        <v>18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10"/>
      <c r="R3" s="11"/>
      <c r="S3" s="11"/>
      <c r="T3" s="11"/>
    </row>
    <row r="4" spans="1:20" x14ac:dyDescent="0.2">
      <c r="J4" s="101"/>
      <c r="K4" s="101"/>
      <c r="O4" s="207" t="s">
        <v>16</v>
      </c>
      <c r="P4" s="208"/>
    </row>
    <row r="5" spans="1:20" ht="15.6" customHeight="1" x14ac:dyDescent="0.2">
      <c r="A5" s="194" t="s">
        <v>34</v>
      </c>
      <c r="B5" s="194" t="s">
        <v>0</v>
      </c>
      <c r="C5" s="184" t="s">
        <v>104</v>
      </c>
      <c r="D5" s="246" t="s">
        <v>103</v>
      </c>
      <c r="E5" s="246"/>
      <c r="F5" s="246"/>
      <c r="G5" s="246"/>
      <c r="H5" s="246"/>
      <c r="I5" s="246"/>
      <c r="J5" s="238" t="s">
        <v>107</v>
      </c>
      <c r="K5" s="239"/>
      <c r="L5" s="240"/>
      <c r="M5" s="240"/>
      <c r="N5" s="241"/>
      <c r="O5" s="242"/>
      <c r="P5" s="80"/>
      <c r="R5" s="4"/>
      <c r="S5" s="4"/>
      <c r="T5" s="4"/>
    </row>
    <row r="6" spans="1:20" x14ac:dyDescent="0.2">
      <c r="A6" s="194"/>
      <c r="B6" s="194"/>
      <c r="C6" s="184"/>
      <c r="D6" s="246" t="s">
        <v>99</v>
      </c>
      <c r="E6" s="246"/>
      <c r="F6" s="246"/>
      <c r="G6" s="246" t="s">
        <v>100</v>
      </c>
      <c r="H6" s="192" t="s">
        <v>101</v>
      </c>
      <c r="I6" s="246" t="s">
        <v>102</v>
      </c>
      <c r="J6" s="205" t="s">
        <v>120</v>
      </c>
      <c r="K6" s="205"/>
      <c r="L6" s="206" t="s">
        <v>121</v>
      </c>
      <c r="M6" s="243"/>
      <c r="N6" s="205" t="s">
        <v>10</v>
      </c>
      <c r="O6" s="206"/>
      <c r="P6" s="211" t="s">
        <v>13</v>
      </c>
      <c r="R6" s="4"/>
      <c r="S6" s="4"/>
      <c r="T6" s="4"/>
    </row>
    <row r="7" spans="1:20" ht="15.6" customHeight="1" x14ac:dyDescent="0.2">
      <c r="A7" s="194"/>
      <c r="B7" s="194"/>
      <c r="C7" s="184"/>
      <c r="D7" s="246"/>
      <c r="E7" s="246"/>
      <c r="F7" s="246"/>
      <c r="G7" s="246"/>
      <c r="H7" s="192"/>
      <c r="I7" s="246"/>
      <c r="J7" s="205"/>
      <c r="K7" s="205"/>
      <c r="L7" s="244" t="s">
        <v>105</v>
      </c>
      <c r="M7" s="244" t="s">
        <v>145</v>
      </c>
      <c r="N7" s="205"/>
      <c r="O7" s="206"/>
      <c r="P7" s="211"/>
      <c r="R7" s="4"/>
      <c r="S7" s="4"/>
      <c r="T7" s="4"/>
    </row>
    <row r="8" spans="1:20" ht="32.450000000000003" customHeight="1" x14ac:dyDescent="0.2">
      <c r="A8" s="194"/>
      <c r="B8" s="194"/>
      <c r="C8" s="184"/>
      <c r="D8" s="246"/>
      <c r="E8" s="246"/>
      <c r="F8" s="246"/>
      <c r="G8" s="246"/>
      <c r="H8" s="192"/>
      <c r="I8" s="246"/>
      <c r="J8" s="54" t="s">
        <v>11</v>
      </c>
      <c r="K8" s="54" t="s">
        <v>12</v>
      </c>
      <c r="L8" s="245"/>
      <c r="M8" s="254"/>
      <c r="N8" s="79" t="s">
        <v>106</v>
      </c>
      <c r="O8" s="79" t="s">
        <v>122</v>
      </c>
      <c r="P8" s="81"/>
      <c r="R8" s="4"/>
      <c r="S8" s="4"/>
      <c r="T8" s="4"/>
    </row>
    <row r="9" spans="1:20" ht="25.5" x14ac:dyDescent="0.2">
      <c r="A9" s="185" t="s">
        <v>4</v>
      </c>
      <c r="B9" s="185" t="s">
        <v>31</v>
      </c>
      <c r="C9" s="32" t="s">
        <v>73</v>
      </c>
      <c r="D9" s="138" t="s">
        <v>35</v>
      </c>
      <c r="E9" s="138"/>
      <c r="F9" s="138"/>
      <c r="G9" s="78" t="s">
        <v>84</v>
      </c>
      <c r="H9" s="78" t="s">
        <v>84</v>
      </c>
      <c r="I9" s="53" t="s">
        <v>84</v>
      </c>
      <c r="J9" s="55">
        <f>J11+J12+J13</f>
        <v>474936392.75</v>
      </c>
      <c r="K9" s="55">
        <f>K11+K12+K13</f>
        <v>436958621.58999997</v>
      </c>
      <c r="L9" s="55">
        <f>L11+L12+L13</f>
        <v>531097098.66000003</v>
      </c>
      <c r="M9" s="55">
        <f>+M11+M12+M13</f>
        <v>503398484.62</v>
      </c>
      <c r="N9" s="55">
        <f>+N11+N12+N13</f>
        <v>352637510</v>
      </c>
      <c r="O9" s="55">
        <f>+O11+O12+O13</f>
        <v>352637510</v>
      </c>
      <c r="P9" s="203"/>
      <c r="Q9" s="13"/>
      <c r="R9" s="13"/>
      <c r="S9" s="3"/>
      <c r="T9" s="3"/>
    </row>
    <row r="10" spans="1:20" x14ac:dyDescent="0.2">
      <c r="A10" s="185"/>
      <c r="B10" s="185"/>
      <c r="C10" s="46" t="s">
        <v>1</v>
      </c>
      <c r="D10" s="146"/>
      <c r="E10" s="146"/>
      <c r="F10" s="146"/>
      <c r="G10" s="78"/>
      <c r="H10" s="78"/>
      <c r="I10" s="53"/>
      <c r="J10" s="2"/>
      <c r="K10" s="2"/>
      <c r="L10" s="2"/>
      <c r="M10" s="2"/>
      <c r="N10" s="2"/>
      <c r="O10" s="2"/>
      <c r="P10" s="203"/>
      <c r="R10" s="69"/>
      <c r="S10" s="4"/>
      <c r="T10" s="4"/>
    </row>
    <row r="11" spans="1:20" s="49" customFormat="1" ht="45" x14ac:dyDescent="0.25">
      <c r="A11" s="185"/>
      <c r="B11" s="185"/>
      <c r="C11" s="71" t="s">
        <v>51</v>
      </c>
      <c r="D11" s="182" t="s">
        <v>35</v>
      </c>
      <c r="E11" s="182"/>
      <c r="F11" s="182"/>
      <c r="G11" s="72" t="s">
        <v>52</v>
      </c>
      <c r="H11" s="72" t="s">
        <v>17</v>
      </c>
      <c r="I11" s="72" t="s">
        <v>84</v>
      </c>
      <c r="J11" s="73">
        <f>J62+J146+J16+J119</f>
        <v>58776699.109999999</v>
      </c>
      <c r="K11" s="73">
        <f>K62+K146+K119+K16</f>
        <v>20840413.829999998</v>
      </c>
      <c r="L11" s="73">
        <f>L16+L62+L146+L119</f>
        <v>69835185</v>
      </c>
      <c r="M11" s="73">
        <f>M62+M146+M119+M16</f>
        <v>47536478.010000005</v>
      </c>
      <c r="N11" s="73">
        <f>N62+N146+N119+N16</f>
        <v>14952392</v>
      </c>
      <c r="O11" s="73">
        <f>O62+O146+O119+O16</f>
        <v>14952392</v>
      </c>
      <c r="P11" s="203"/>
      <c r="Q11" s="6"/>
      <c r="R11" s="69"/>
      <c r="S11" s="4"/>
      <c r="T11" s="50"/>
    </row>
    <row r="12" spans="1:20" s="49" customFormat="1" ht="75" x14ac:dyDescent="0.25">
      <c r="A12" s="185"/>
      <c r="B12" s="185"/>
      <c r="C12" s="74" t="s">
        <v>80</v>
      </c>
      <c r="D12" s="193" t="s">
        <v>35</v>
      </c>
      <c r="E12" s="193"/>
      <c r="F12" s="193"/>
      <c r="G12" s="75" t="s">
        <v>63</v>
      </c>
      <c r="H12" s="75" t="s">
        <v>17</v>
      </c>
      <c r="I12" s="75" t="s">
        <v>84</v>
      </c>
      <c r="J12" s="76">
        <f t="shared" ref="J12:K12" si="0">J63</f>
        <v>0</v>
      </c>
      <c r="K12" s="76">
        <f t="shared" si="0"/>
        <v>0</v>
      </c>
      <c r="L12" s="76">
        <f>L63</f>
        <v>0</v>
      </c>
      <c r="M12" s="76">
        <f>M63</f>
        <v>0</v>
      </c>
      <c r="N12" s="76">
        <f t="shared" ref="N12:O12" si="1">N63</f>
        <v>0</v>
      </c>
      <c r="O12" s="76">
        <f t="shared" si="1"/>
        <v>0</v>
      </c>
      <c r="P12" s="203"/>
      <c r="Q12" s="6"/>
      <c r="R12" s="69"/>
      <c r="S12" s="4"/>
      <c r="T12" s="50"/>
    </row>
    <row r="13" spans="1:20" ht="25.5" x14ac:dyDescent="0.2">
      <c r="A13" s="185"/>
      <c r="B13" s="185"/>
      <c r="C13" s="32" t="s">
        <v>5</v>
      </c>
      <c r="D13" s="138" t="s">
        <v>35</v>
      </c>
      <c r="E13" s="138"/>
      <c r="F13" s="138"/>
      <c r="G13" s="78" t="s">
        <v>8</v>
      </c>
      <c r="H13" s="78" t="s">
        <v>17</v>
      </c>
      <c r="I13" s="53" t="s">
        <v>67</v>
      </c>
      <c r="J13" s="15">
        <f t="shared" ref="J13:O13" si="2">J17+J64+J118</f>
        <v>416159693.63999999</v>
      </c>
      <c r="K13" s="15">
        <f t="shared" si="2"/>
        <v>416118207.75999999</v>
      </c>
      <c r="L13" s="15">
        <f t="shared" si="2"/>
        <v>461261913.66000003</v>
      </c>
      <c r="M13" s="15">
        <f t="shared" si="2"/>
        <v>455862006.61000001</v>
      </c>
      <c r="N13" s="15">
        <f t="shared" si="2"/>
        <v>337685118</v>
      </c>
      <c r="O13" s="15">
        <f t="shared" si="2"/>
        <v>337685118</v>
      </c>
      <c r="P13" s="204"/>
      <c r="Q13" s="95"/>
      <c r="R13" s="69"/>
      <c r="S13" s="4"/>
      <c r="T13" s="4"/>
    </row>
    <row r="14" spans="1:20" ht="25.5" x14ac:dyDescent="0.2">
      <c r="A14" s="185" t="s">
        <v>32</v>
      </c>
      <c r="B14" s="185" t="s">
        <v>59</v>
      </c>
      <c r="C14" s="32" t="s">
        <v>73</v>
      </c>
      <c r="D14" s="138" t="s">
        <v>36</v>
      </c>
      <c r="E14" s="138"/>
      <c r="F14" s="138"/>
      <c r="G14" s="78" t="s">
        <v>84</v>
      </c>
      <c r="H14" s="78" t="s">
        <v>17</v>
      </c>
      <c r="I14" s="53" t="s">
        <v>84</v>
      </c>
      <c r="J14" s="15">
        <f>J16+J17</f>
        <v>134068355.48999999</v>
      </c>
      <c r="K14" s="15">
        <f t="shared" ref="K14" si="3">K16+K17</f>
        <v>96231681.11999999</v>
      </c>
      <c r="L14" s="15">
        <f>L16+L17</f>
        <v>141613275.34999999</v>
      </c>
      <c r="M14" s="15">
        <f t="shared" ref="M14:O14" si="4">M16+M17</f>
        <v>123985586.09</v>
      </c>
      <c r="N14" s="15">
        <f t="shared" si="4"/>
        <v>59901385</v>
      </c>
      <c r="O14" s="15">
        <f t="shared" si="4"/>
        <v>59901385</v>
      </c>
      <c r="P14" s="209"/>
      <c r="R14" s="69"/>
    </row>
    <row r="15" spans="1:20" x14ac:dyDescent="0.2">
      <c r="A15" s="185"/>
      <c r="B15" s="185"/>
      <c r="C15" s="46" t="s">
        <v>1</v>
      </c>
      <c r="D15" s="146"/>
      <c r="E15" s="146"/>
      <c r="F15" s="146"/>
      <c r="G15" s="78"/>
      <c r="H15" s="78"/>
      <c r="I15" s="53"/>
      <c r="J15" s="15"/>
      <c r="K15" s="15"/>
      <c r="L15" s="15"/>
      <c r="M15" s="15"/>
      <c r="N15" s="15"/>
      <c r="O15" s="15"/>
      <c r="P15" s="203"/>
      <c r="R15" s="69"/>
    </row>
    <row r="16" spans="1:20" ht="38.25" x14ac:dyDescent="0.2">
      <c r="A16" s="185"/>
      <c r="B16" s="185"/>
      <c r="C16" s="77" t="s">
        <v>77</v>
      </c>
      <c r="D16" s="182" t="s">
        <v>36</v>
      </c>
      <c r="E16" s="182"/>
      <c r="F16" s="182"/>
      <c r="G16" s="72" t="s">
        <v>52</v>
      </c>
      <c r="H16" s="72" t="s">
        <v>17</v>
      </c>
      <c r="I16" s="72" t="s">
        <v>84</v>
      </c>
      <c r="J16" s="73">
        <f>J21</f>
        <v>40003307.950000003</v>
      </c>
      <c r="K16" s="73">
        <f>K21</f>
        <v>2167463.16</v>
      </c>
      <c r="L16" s="73">
        <f>L21</f>
        <v>49000000</v>
      </c>
      <c r="M16" s="73">
        <f>M21</f>
        <v>32610904.850000001</v>
      </c>
      <c r="N16" s="73">
        <f t="shared" ref="N16:O16" si="5">N21</f>
        <v>0</v>
      </c>
      <c r="O16" s="73">
        <f t="shared" si="5"/>
        <v>0</v>
      </c>
      <c r="P16" s="203"/>
      <c r="R16" s="69"/>
    </row>
    <row r="17" spans="1:19" ht="25.5" x14ac:dyDescent="0.2">
      <c r="A17" s="185"/>
      <c r="B17" s="185"/>
      <c r="C17" s="32" t="s">
        <v>5</v>
      </c>
      <c r="D17" s="138" t="s">
        <v>36</v>
      </c>
      <c r="E17" s="138"/>
      <c r="F17" s="138"/>
      <c r="G17" s="78" t="s">
        <v>8</v>
      </c>
      <c r="H17" s="78" t="s">
        <v>17</v>
      </c>
      <c r="I17" s="53" t="s">
        <v>67</v>
      </c>
      <c r="J17" s="15">
        <f>J20+J26+J29+J32+J50+J47+J59+J53+J35+J44+J56+J36+J41</f>
        <v>94065047.539999992</v>
      </c>
      <c r="K17" s="15">
        <f>K20+K26+K29+K32+K50+K47+K59+K53+K35+K44+K56+K36+K41</f>
        <v>94064217.959999993</v>
      </c>
      <c r="L17" s="15">
        <f>L20+L26+L29+L32+L50+L47+L59+L53+L35+L44+L56+L36+L41</f>
        <v>92613275.349999994</v>
      </c>
      <c r="M17" s="15">
        <f t="shared" ref="M17:O17" si="6">M20+M26+M29+M32+M50+M47+M59+M53+M35+M44+M56+M36+M41</f>
        <v>91374681.239999995</v>
      </c>
      <c r="N17" s="15">
        <f t="shared" si="6"/>
        <v>59901385</v>
      </c>
      <c r="O17" s="15">
        <f t="shared" si="6"/>
        <v>59901385</v>
      </c>
      <c r="P17" s="204"/>
      <c r="Q17" s="95"/>
      <c r="R17" s="69"/>
    </row>
    <row r="18" spans="1:19" ht="25.5" hidden="1" x14ac:dyDescent="0.2">
      <c r="A18" s="143"/>
      <c r="B18" s="143" t="s">
        <v>69</v>
      </c>
      <c r="C18" s="32" t="s">
        <v>73</v>
      </c>
      <c r="D18" s="138" t="s">
        <v>70</v>
      </c>
      <c r="E18" s="138"/>
      <c r="F18" s="138"/>
      <c r="G18" s="78" t="s">
        <v>8</v>
      </c>
      <c r="H18" s="78" t="s">
        <v>17</v>
      </c>
      <c r="I18" s="53" t="s">
        <v>66</v>
      </c>
      <c r="J18" s="15">
        <f>J20</f>
        <v>0</v>
      </c>
      <c r="K18" s="15">
        <f t="shared" ref="K18" si="7">K20</f>
        <v>0</v>
      </c>
      <c r="L18" s="15">
        <f>L20</f>
        <v>0</v>
      </c>
      <c r="M18" s="15">
        <f t="shared" ref="M18:O18" si="8">M20</f>
        <v>0</v>
      </c>
      <c r="N18" s="15">
        <f t="shared" si="8"/>
        <v>0</v>
      </c>
      <c r="O18" s="15">
        <f t="shared" si="8"/>
        <v>0</v>
      </c>
      <c r="P18" s="226"/>
      <c r="R18" s="69"/>
    </row>
    <row r="19" spans="1:19" hidden="1" x14ac:dyDescent="0.2">
      <c r="A19" s="143"/>
      <c r="B19" s="143"/>
      <c r="C19" s="46" t="s">
        <v>1</v>
      </c>
      <c r="D19" s="146"/>
      <c r="E19" s="146"/>
      <c r="F19" s="146"/>
      <c r="G19" s="78"/>
      <c r="H19" s="78"/>
      <c r="I19" s="53"/>
      <c r="J19" s="15"/>
      <c r="K19" s="15"/>
      <c r="L19" s="15"/>
      <c r="M19" s="15"/>
      <c r="N19" s="15"/>
      <c r="O19" s="15"/>
      <c r="P19" s="227"/>
      <c r="R19" s="69"/>
    </row>
    <row r="20" spans="1:19" ht="43.15" hidden="1" customHeight="1" x14ac:dyDescent="0.2">
      <c r="A20" s="143"/>
      <c r="B20" s="143"/>
      <c r="C20" s="32" t="s">
        <v>5</v>
      </c>
      <c r="D20" s="138" t="s">
        <v>70</v>
      </c>
      <c r="E20" s="138"/>
      <c r="F20" s="138"/>
      <c r="G20" s="78" t="s">
        <v>8</v>
      </c>
      <c r="H20" s="78" t="s">
        <v>17</v>
      </c>
      <c r="I20" s="53" t="s">
        <v>66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228"/>
      <c r="Q20" s="13"/>
      <c r="R20" s="69"/>
    </row>
    <row r="21" spans="1:19" ht="33" customHeight="1" x14ac:dyDescent="0.2">
      <c r="A21" s="175"/>
      <c r="B21" s="154" t="s">
        <v>76</v>
      </c>
      <c r="C21" s="114" t="s">
        <v>73</v>
      </c>
      <c r="D21" s="160" t="s">
        <v>78</v>
      </c>
      <c r="E21" s="161"/>
      <c r="F21" s="162"/>
      <c r="G21" s="115" t="s">
        <v>52</v>
      </c>
      <c r="H21" s="115" t="s">
        <v>17</v>
      </c>
      <c r="I21" s="115" t="s">
        <v>96</v>
      </c>
      <c r="J21" s="116">
        <f>J23</f>
        <v>40003307.950000003</v>
      </c>
      <c r="K21" s="116">
        <f>K23</f>
        <v>2167463.16</v>
      </c>
      <c r="L21" s="116">
        <f>L23</f>
        <v>49000000</v>
      </c>
      <c r="M21" s="116">
        <f>M23</f>
        <v>32610904.850000001</v>
      </c>
      <c r="N21" s="116">
        <v>0</v>
      </c>
      <c r="O21" s="116">
        <v>0</v>
      </c>
      <c r="P21" s="220" t="s">
        <v>147</v>
      </c>
      <c r="Q21" s="13"/>
      <c r="R21" s="69"/>
    </row>
    <row r="22" spans="1:19" ht="16.5" customHeight="1" x14ac:dyDescent="0.2">
      <c r="A22" s="176"/>
      <c r="B22" s="155"/>
      <c r="C22" s="117" t="s">
        <v>1</v>
      </c>
      <c r="D22" s="163"/>
      <c r="E22" s="161"/>
      <c r="F22" s="162"/>
      <c r="G22" s="115"/>
      <c r="H22" s="115"/>
      <c r="I22" s="115"/>
      <c r="J22" s="116"/>
      <c r="K22" s="116"/>
      <c r="L22" s="116"/>
      <c r="M22" s="116"/>
      <c r="N22" s="116"/>
      <c r="O22" s="116"/>
      <c r="P22" s="221"/>
      <c r="Q22" s="13"/>
      <c r="R22" s="69"/>
    </row>
    <row r="23" spans="1:19" ht="40.5" customHeight="1" x14ac:dyDescent="0.2">
      <c r="A23" s="177"/>
      <c r="B23" s="156"/>
      <c r="C23" s="77" t="s">
        <v>77</v>
      </c>
      <c r="D23" s="168" t="s">
        <v>78</v>
      </c>
      <c r="E23" s="186"/>
      <c r="F23" s="187"/>
      <c r="G23" s="72" t="s">
        <v>52</v>
      </c>
      <c r="H23" s="72" t="s">
        <v>17</v>
      </c>
      <c r="I23" s="72" t="s">
        <v>96</v>
      </c>
      <c r="J23" s="124">
        <v>40003307.950000003</v>
      </c>
      <c r="K23" s="124">
        <v>2167463.16</v>
      </c>
      <c r="L23" s="124">
        <v>49000000</v>
      </c>
      <c r="M23" s="124">
        <v>32610904.850000001</v>
      </c>
      <c r="N23" s="124">
        <v>0</v>
      </c>
      <c r="O23" s="124">
        <v>0</v>
      </c>
      <c r="P23" s="222"/>
      <c r="Q23" s="13"/>
      <c r="R23" s="69"/>
    </row>
    <row r="24" spans="1:19" ht="50.25" hidden="1" customHeight="1" x14ac:dyDescent="0.2">
      <c r="A24" s="150"/>
      <c r="B24" s="139" t="s">
        <v>86</v>
      </c>
      <c r="C24" s="32" t="s">
        <v>73</v>
      </c>
      <c r="D24" s="153" t="s">
        <v>87</v>
      </c>
      <c r="E24" s="190"/>
      <c r="F24" s="191"/>
      <c r="G24" s="78" t="s">
        <v>8</v>
      </c>
      <c r="H24" s="78" t="s">
        <v>17</v>
      </c>
      <c r="I24" s="53" t="s">
        <v>66</v>
      </c>
      <c r="J24" s="14">
        <f t="shared" ref="J24:K24" si="9">J26</f>
        <v>0</v>
      </c>
      <c r="K24" s="14">
        <f t="shared" si="9"/>
        <v>0</v>
      </c>
      <c r="L24" s="14">
        <f t="shared" ref="L24:O24" si="10">L26</f>
        <v>0</v>
      </c>
      <c r="M24" s="14">
        <f t="shared" si="10"/>
        <v>0</v>
      </c>
      <c r="N24" s="14">
        <f t="shared" si="10"/>
        <v>0</v>
      </c>
      <c r="O24" s="14">
        <f t="shared" si="10"/>
        <v>0</v>
      </c>
      <c r="P24" s="223"/>
      <c r="Q24" s="13"/>
      <c r="R24" s="69"/>
    </row>
    <row r="25" spans="1:19" hidden="1" x14ac:dyDescent="0.2">
      <c r="A25" s="151"/>
      <c r="B25" s="140"/>
      <c r="C25" s="46" t="s">
        <v>1</v>
      </c>
      <c r="D25" s="153"/>
      <c r="E25" s="190"/>
      <c r="F25" s="191"/>
      <c r="G25" s="78"/>
      <c r="H25" s="78"/>
      <c r="I25" s="53"/>
      <c r="J25" s="14"/>
      <c r="K25" s="14"/>
      <c r="L25" s="14"/>
      <c r="M25" s="14"/>
      <c r="N25" s="14"/>
      <c r="O25" s="14"/>
      <c r="P25" s="224"/>
      <c r="Q25" s="13"/>
      <c r="R25" s="69"/>
    </row>
    <row r="26" spans="1:19" ht="64.150000000000006" hidden="1" customHeight="1" x14ac:dyDescent="0.2">
      <c r="A26" s="152"/>
      <c r="B26" s="141"/>
      <c r="C26" s="32" t="s">
        <v>5</v>
      </c>
      <c r="D26" s="153" t="s">
        <v>87</v>
      </c>
      <c r="E26" s="190"/>
      <c r="F26" s="191"/>
      <c r="G26" s="78" t="s">
        <v>8</v>
      </c>
      <c r="H26" s="78" t="s">
        <v>17</v>
      </c>
      <c r="I26" s="53" t="s">
        <v>66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225"/>
      <c r="Q26" s="13"/>
      <c r="R26" s="69"/>
    </row>
    <row r="27" spans="1:19" ht="25.5" x14ac:dyDescent="0.2">
      <c r="A27" s="143"/>
      <c r="B27" s="143" t="s">
        <v>33</v>
      </c>
      <c r="C27" s="32" t="s">
        <v>73</v>
      </c>
      <c r="D27" s="138" t="s">
        <v>37</v>
      </c>
      <c r="E27" s="138"/>
      <c r="F27" s="138"/>
      <c r="G27" s="78" t="s">
        <v>8</v>
      </c>
      <c r="H27" s="78" t="s">
        <v>17</v>
      </c>
      <c r="I27" s="87" t="s">
        <v>115</v>
      </c>
      <c r="J27" s="15">
        <f t="shared" ref="J27:K27" si="11">J29</f>
        <v>53047051.539999999</v>
      </c>
      <c r="K27" s="15">
        <f t="shared" si="11"/>
        <v>53047051.539999999</v>
      </c>
      <c r="L27" s="15">
        <f t="shared" ref="L27:M27" si="12">L29</f>
        <v>59118512.280000001</v>
      </c>
      <c r="M27" s="15">
        <f t="shared" si="12"/>
        <v>58314748.740000002</v>
      </c>
      <c r="N27" s="15">
        <f t="shared" ref="N27:O27" si="13">N29</f>
        <v>43375292</v>
      </c>
      <c r="O27" s="15">
        <f t="shared" si="13"/>
        <v>43375292</v>
      </c>
      <c r="P27" s="220" t="s">
        <v>148</v>
      </c>
      <c r="R27" s="69"/>
    </row>
    <row r="28" spans="1:19" x14ac:dyDescent="0.2">
      <c r="A28" s="143"/>
      <c r="B28" s="143"/>
      <c r="C28" s="46" t="s">
        <v>1</v>
      </c>
      <c r="D28" s="146"/>
      <c r="E28" s="146"/>
      <c r="F28" s="146"/>
      <c r="G28" s="78"/>
      <c r="H28" s="78"/>
      <c r="I28" s="53"/>
      <c r="J28" s="2"/>
      <c r="K28" s="2"/>
      <c r="L28" s="2"/>
      <c r="M28" s="2"/>
      <c r="N28" s="2"/>
      <c r="O28" s="2"/>
      <c r="P28" s="221"/>
      <c r="R28" s="69"/>
    </row>
    <row r="29" spans="1:19" ht="33.75" customHeight="1" x14ac:dyDescent="0.2">
      <c r="A29" s="143"/>
      <c r="B29" s="143"/>
      <c r="C29" s="32" t="s">
        <v>5</v>
      </c>
      <c r="D29" s="138" t="s">
        <v>37</v>
      </c>
      <c r="E29" s="138"/>
      <c r="F29" s="138"/>
      <c r="G29" s="78" t="s">
        <v>8</v>
      </c>
      <c r="H29" s="78" t="s">
        <v>17</v>
      </c>
      <c r="I29" s="87" t="s">
        <v>115</v>
      </c>
      <c r="J29" s="15">
        <v>53047051.539999999</v>
      </c>
      <c r="K29" s="15">
        <v>53047051.539999999</v>
      </c>
      <c r="L29" s="15">
        <v>59118512.280000001</v>
      </c>
      <c r="M29" s="15">
        <v>58314748.740000002</v>
      </c>
      <c r="N29" s="15">
        <v>43375292</v>
      </c>
      <c r="O29" s="15">
        <v>43375292</v>
      </c>
      <c r="P29" s="222"/>
      <c r="Q29" s="13"/>
      <c r="R29" s="69"/>
    </row>
    <row r="30" spans="1:19" s="49" customFormat="1" ht="25.5" customHeight="1" x14ac:dyDescent="0.2">
      <c r="A30" s="143"/>
      <c r="B30" s="143" t="s">
        <v>38</v>
      </c>
      <c r="C30" s="32" t="s">
        <v>73</v>
      </c>
      <c r="D30" s="138" t="s">
        <v>39</v>
      </c>
      <c r="E30" s="138"/>
      <c r="F30" s="138"/>
      <c r="G30" s="78">
        <v>733</v>
      </c>
      <c r="H30" s="78" t="s">
        <v>17</v>
      </c>
      <c r="I30" s="87" t="s">
        <v>115</v>
      </c>
      <c r="J30" s="15">
        <f t="shared" ref="J30:K30" si="14">J32</f>
        <v>22427711</v>
      </c>
      <c r="K30" s="15">
        <f t="shared" si="14"/>
        <v>22427711</v>
      </c>
      <c r="L30" s="15">
        <f t="shared" ref="L30:M30" si="15">L32</f>
        <v>25930022</v>
      </c>
      <c r="M30" s="15">
        <f t="shared" si="15"/>
        <v>25495191.43</v>
      </c>
      <c r="N30" s="15">
        <f t="shared" ref="N30:O30" si="16">N32</f>
        <v>16359793</v>
      </c>
      <c r="O30" s="15">
        <f t="shared" si="16"/>
        <v>16359793</v>
      </c>
      <c r="P30" s="220" t="s">
        <v>148</v>
      </c>
      <c r="Q30" s="6"/>
      <c r="R30" s="69"/>
      <c r="S30" s="1"/>
    </row>
    <row r="31" spans="1:19" s="49" customFormat="1" x14ac:dyDescent="0.2">
      <c r="A31" s="143"/>
      <c r="B31" s="143"/>
      <c r="C31" s="46" t="s">
        <v>1</v>
      </c>
      <c r="D31" s="138"/>
      <c r="E31" s="138"/>
      <c r="F31" s="138"/>
      <c r="G31" s="78"/>
      <c r="H31" s="78"/>
      <c r="I31" s="53"/>
      <c r="J31" s="14"/>
      <c r="K31" s="14"/>
      <c r="L31" s="14"/>
      <c r="M31" s="14"/>
      <c r="N31" s="14"/>
      <c r="O31" s="14"/>
      <c r="P31" s="221"/>
      <c r="Q31" s="6"/>
      <c r="R31" s="69"/>
      <c r="S31" s="1"/>
    </row>
    <row r="32" spans="1:19" s="49" customFormat="1" ht="25.5" x14ac:dyDescent="0.2">
      <c r="A32" s="143"/>
      <c r="B32" s="143"/>
      <c r="C32" s="32" t="s">
        <v>5</v>
      </c>
      <c r="D32" s="138" t="s">
        <v>39</v>
      </c>
      <c r="E32" s="138"/>
      <c r="F32" s="138"/>
      <c r="G32" s="78">
        <v>733</v>
      </c>
      <c r="H32" s="78" t="s">
        <v>17</v>
      </c>
      <c r="I32" s="87" t="s">
        <v>115</v>
      </c>
      <c r="J32" s="14">
        <v>22427711</v>
      </c>
      <c r="K32" s="14">
        <v>22427711</v>
      </c>
      <c r="L32" s="14">
        <v>25930022</v>
      </c>
      <c r="M32" s="14">
        <v>25495191.43</v>
      </c>
      <c r="N32" s="14">
        <v>16359793</v>
      </c>
      <c r="O32" s="14">
        <v>16359793</v>
      </c>
      <c r="P32" s="222"/>
      <c r="Q32" s="13"/>
      <c r="R32" s="69"/>
      <c r="S32" s="1"/>
    </row>
    <row r="33" spans="1:19" s="49" customFormat="1" ht="25.5" x14ac:dyDescent="0.2">
      <c r="A33" s="143"/>
      <c r="B33" s="143" t="s">
        <v>124</v>
      </c>
      <c r="C33" s="32" t="s">
        <v>73</v>
      </c>
      <c r="D33" s="138" t="s">
        <v>97</v>
      </c>
      <c r="E33" s="138"/>
      <c r="F33" s="138"/>
      <c r="G33" s="78">
        <v>733</v>
      </c>
      <c r="H33" s="78" t="s">
        <v>17</v>
      </c>
      <c r="I33" s="87" t="s">
        <v>115</v>
      </c>
      <c r="J33" s="14">
        <f t="shared" ref="J33:K33" si="17">J35</f>
        <v>94780</v>
      </c>
      <c r="K33" s="14">
        <f t="shared" si="17"/>
        <v>93950.42</v>
      </c>
      <c r="L33" s="14">
        <f>L35</f>
        <v>1007391.07</v>
      </c>
      <c r="M33" s="14">
        <f t="shared" ref="M33:O33" si="18">M35</f>
        <v>1007391.07</v>
      </c>
      <c r="N33" s="14">
        <f t="shared" si="18"/>
        <v>0</v>
      </c>
      <c r="O33" s="14">
        <f t="shared" si="18"/>
        <v>0</v>
      </c>
      <c r="P33" s="65"/>
      <c r="Q33" s="13"/>
      <c r="R33" s="69"/>
      <c r="S33" s="1"/>
    </row>
    <row r="34" spans="1:19" s="49" customFormat="1" x14ac:dyDescent="0.2">
      <c r="A34" s="143"/>
      <c r="B34" s="143"/>
      <c r="C34" s="46" t="s">
        <v>1</v>
      </c>
      <c r="D34" s="138"/>
      <c r="E34" s="138"/>
      <c r="F34" s="138"/>
      <c r="G34" s="78"/>
      <c r="H34" s="78"/>
      <c r="I34" s="63"/>
      <c r="J34" s="14"/>
      <c r="K34" s="14"/>
      <c r="L34" s="14"/>
      <c r="M34" s="82"/>
      <c r="N34" s="14"/>
      <c r="O34" s="14"/>
      <c r="P34" s="65"/>
      <c r="Q34" s="13"/>
      <c r="R34" s="69"/>
      <c r="S34" s="1"/>
    </row>
    <row r="35" spans="1:19" s="49" customFormat="1" ht="48" customHeight="1" x14ac:dyDescent="0.2">
      <c r="A35" s="143"/>
      <c r="B35" s="143"/>
      <c r="C35" s="32" t="s">
        <v>5</v>
      </c>
      <c r="D35" s="138" t="s">
        <v>97</v>
      </c>
      <c r="E35" s="138"/>
      <c r="F35" s="138"/>
      <c r="G35" s="78">
        <v>733</v>
      </c>
      <c r="H35" s="78" t="s">
        <v>17</v>
      </c>
      <c r="I35" s="87" t="s">
        <v>115</v>
      </c>
      <c r="J35" s="14">
        <v>94780</v>
      </c>
      <c r="K35" s="14">
        <v>93950.42</v>
      </c>
      <c r="L35" s="14">
        <v>1007391.07</v>
      </c>
      <c r="M35" s="14">
        <v>1007391.07</v>
      </c>
      <c r="N35" s="14">
        <v>0</v>
      </c>
      <c r="O35" s="14">
        <v>0</v>
      </c>
      <c r="P35" s="100"/>
      <c r="Q35" s="95"/>
      <c r="R35" s="69"/>
      <c r="S35" s="1"/>
    </row>
    <row r="36" spans="1:19" s="49" customFormat="1" ht="31.5" customHeight="1" x14ac:dyDescent="0.2">
      <c r="A36" s="143"/>
      <c r="B36" s="143" t="s">
        <v>126</v>
      </c>
      <c r="C36" s="32" t="s">
        <v>73</v>
      </c>
      <c r="D36" s="138" t="s">
        <v>125</v>
      </c>
      <c r="E36" s="138"/>
      <c r="F36" s="138"/>
      <c r="G36" s="96">
        <v>733</v>
      </c>
      <c r="H36" s="96" t="s">
        <v>17</v>
      </c>
      <c r="I36" s="96" t="s">
        <v>115</v>
      </c>
      <c r="J36" s="14">
        <f t="shared" ref="J36:K36" si="19">J38</f>
        <v>0</v>
      </c>
      <c r="K36" s="14">
        <f t="shared" si="19"/>
        <v>0</v>
      </c>
      <c r="L36" s="14">
        <f>L38</f>
        <v>326250</v>
      </c>
      <c r="M36" s="14">
        <f t="shared" ref="M36:O36" si="20">M38</f>
        <v>326250</v>
      </c>
      <c r="N36" s="14">
        <f t="shared" si="20"/>
        <v>0</v>
      </c>
      <c r="O36" s="14">
        <f t="shared" si="20"/>
        <v>0</v>
      </c>
      <c r="P36" s="100"/>
      <c r="Q36" s="95"/>
      <c r="R36" s="69"/>
      <c r="S36" s="1"/>
    </row>
    <row r="37" spans="1:19" s="49" customFormat="1" ht="21" customHeight="1" x14ac:dyDescent="0.2">
      <c r="A37" s="143"/>
      <c r="B37" s="143"/>
      <c r="C37" s="46" t="s">
        <v>1</v>
      </c>
      <c r="D37" s="138"/>
      <c r="E37" s="138"/>
      <c r="F37" s="138"/>
      <c r="G37" s="96"/>
      <c r="H37" s="96"/>
      <c r="I37" s="96"/>
      <c r="J37" s="14"/>
      <c r="K37" s="14"/>
      <c r="L37" s="14"/>
      <c r="M37" s="82"/>
      <c r="N37" s="14"/>
      <c r="O37" s="14"/>
      <c r="P37" s="100"/>
      <c r="Q37" s="95"/>
      <c r="R37" s="69"/>
      <c r="S37" s="1"/>
    </row>
    <row r="38" spans="1:19" s="49" customFormat="1" ht="33" customHeight="1" x14ac:dyDescent="0.2">
      <c r="A38" s="143"/>
      <c r="B38" s="143"/>
      <c r="C38" s="32" t="s">
        <v>5</v>
      </c>
      <c r="D38" s="138" t="s">
        <v>125</v>
      </c>
      <c r="E38" s="138"/>
      <c r="F38" s="138"/>
      <c r="G38" s="96">
        <v>733</v>
      </c>
      <c r="H38" s="96" t="s">
        <v>17</v>
      </c>
      <c r="I38" s="96" t="s">
        <v>115</v>
      </c>
      <c r="J38" s="14">
        <v>0</v>
      </c>
      <c r="K38" s="14">
        <v>0</v>
      </c>
      <c r="L38" s="14">
        <v>326250</v>
      </c>
      <c r="M38" s="14">
        <v>326250</v>
      </c>
      <c r="N38" s="14">
        <v>0</v>
      </c>
      <c r="O38" s="14">
        <v>0</v>
      </c>
      <c r="P38" s="100"/>
      <c r="Q38" s="95"/>
      <c r="R38" s="69"/>
      <c r="S38" s="1"/>
    </row>
    <row r="39" spans="1:19" s="49" customFormat="1" ht="33" customHeight="1" x14ac:dyDescent="0.2">
      <c r="A39" s="142"/>
      <c r="B39" s="143" t="s">
        <v>143</v>
      </c>
      <c r="C39" s="32" t="s">
        <v>73</v>
      </c>
      <c r="D39" s="138" t="s">
        <v>142</v>
      </c>
      <c r="E39" s="138"/>
      <c r="F39" s="138"/>
      <c r="G39" s="111">
        <v>733</v>
      </c>
      <c r="H39" s="111" t="s">
        <v>17</v>
      </c>
      <c r="I39" s="111" t="s">
        <v>115</v>
      </c>
      <c r="J39" s="14">
        <f t="shared" ref="J39:K39" si="21">J41</f>
        <v>0</v>
      </c>
      <c r="K39" s="14">
        <f t="shared" si="21"/>
        <v>0</v>
      </c>
      <c r="L39" s="14">
        <f>L41</f>
        <v>1000000</v>
      </c>
      <c r="M39" s="14">
        <f t="shared" ref="M39:O39" si="22">M41</f>
        <v>1000000</v>
      </c>
      <c r="N39" s="14">
        <f t="shared" si="22"/>
        <v>0</v>
      </c>
      <c r="O39" s="14">
        <f t="shared" si="22"/>
        <v>0</v>
      </c>
      <c r="P39" s="100"/>
      <c r="Q39" s="95"/>
      <c r="R39" s="69"/>
      <c r="S39" s="1"/>
    </row>
    <row r="40" spans="1:19" s="49" customFormat="1" ht="33" customHeight="1" x14ac:dyDescent="0.2">
      <c r="A40" s="142"/>
      <c r="B40" s="143"/>
      <c r="C40" s="46" t="s">
        <v>1</v>
      </c>
      <c r="D40" s="145"/>
      <c r="E40" s="145"/>
      <c r="F40" s="145"/>
      <c r="G40" s="111"/>
      <c r="H40" s="111"/>
      <c r="I40" s="112"/>
      <c r="J40" s="14"/>
      <c r="K40" s="14"/>
      <c r="L40" s="82"/>
      <c r="M40" s="82"/>
      <c r="N40" s="82"/>
      <c r="O40" s="82"/>
      <c r="P40" s="100"/>
      <c r="Q40" s="95"/>
      <c r="R40" s="69"/>
      <c r="S40" s="1"/>
    </row>
    <row r="41" spans="1:19" s="49" customFormat="1" ht="33" customHeight="1" x14ac:dyDescent="0.2">
      <c r="A41" s="142"/>
      <c r="B41" s="143"/>
      <c r="C41" s="32" t="s">
        <v>5</v>
      </c>
      <c r="D41" s="138" t="s">
        <v>142</v>
      </c>
      <c r="E41" s="138"/>
      <c r="F41" s="138"/>
      <c r="G41" s="111">
        <v>733</v>
      </c>
      <c r="H41" s="111" t="s">
        <v>17</v>
      </c>
      <c r="I41" s="111" t="s">
        <v>115</v>
      </c>
      <c r="J41" s="14">
        <v>0</v>
      </c>
      <c r="K41" s="14">
        <v>0</v>
      </c>
      <c r="L41" s="14">
        <v>1000000</v>
      </c>
      <c r="M41" s="14">
        <v>1000000</v>
      </c>
      <c r="N41" s="14">
        <v>0</v>
      </c>
      <c r="O41" s="14">
        <v>0</v>
      </c>
      <c r="P41" s="100"/>
      <c r="Q41" s="95"/>
      <c r="R41" s="69"/>
      <c r="S41" s="1"/>
    </row>
    <row r="42" spans="1:19" ht="25.5" x14ac:dyDescent="0.2">
      <c r="A42" s="143"/>
      <c r="B42" s="143" t="s">
        <v>127</v>
      </c>
      <c r="C42" s="32" t="s">
        <v>73</v>
      </c>
      <c r="D42" s="146" t="s">
        <v>90</v>
      </c>
      <c r="E42" s="138"/>
      <c r="F42" s="138"/>
      <c r="G42" s="78" t="s">
        <v>8</v>
      </c>
      <c r="H42" s="78" t="s">
        <v>17</v>
      </c>
      <c r="I42" s="87" t="s">
        <v>115</v>
      </c>
      <c r="J42" s="14">
        <f>J44</f>
        <v>45073.07</v>
      </c>
      <c r="K42" s="14">
        <f t="shared" ref="K42" si="23">SUM(K43:K44)</f>
        <v>45073.07</v>
      </c>
      <c r="L42" s="14">
        <f>L44</f>
        <v>41271.730000000003</v>
      </c>
      <c r="M42" s="14">
        <f t="shared" ref="M42:O42" si="24">SUM(M43:M44)</f>
        <v>41271.730000000003</v>
      </c>
      <c r="N42" s="14">
        <f t="shared" si="24"/>
        <v>0</v>
      </c>
      <c r="O42" s="14">
        <f t="shared" si="24"/>
        <v>0</v>
      </c>
      <c r="P42" s="226"/>
      <c r="Q42" s="13"/>
      <c r="R42" s="69"/>
    </row>
    <row r="43" spans="1:19" ht="26.25" customHeight="1" x14ac:dyDescent="0.2">
      <c r="A43" s="143"/>
      <c r="B43" s="143"/>
      <c r="C43" s="32" t="s">
        <v>1</v>
      </c>
      <c r="D43" s="147"/>
      <c r="E43" s="148"/>
      <c r="F43" s="149"/>
      <c r="G43" s="78"/>
      <c r="H43" s="78"/>
      <c r="I43" s="78"/>
      <c r="J43" s="14"/>
      <c r="K43" s="14"/>
      <c r="L43" s="14"/>
      <c r="M43" s="14"/>
      <c r="N43" s="14"/>
      <c r="O43" s="14"/>
      <c r="P43" s="227"/>
      <c r="Q43" s="13"/>
      <c r="R43" s="69"/>
    </row>
    <row r="44" spans="1:19" ht="34.15" customHeight="1" x14ac:dyDescent="0.2">
      <c r="A44" s="143"/>
      <c r="B44" s="143"/>
      <c r="C44" s="32" t="s">
        <v>5</v>
      </c>
      <c r="D44" s="146" t="s">
        <v>90</v>
      </c>
      <c r="E44" s="138"/>
      <c r="F44" s="138"/>
      <c r="G44" s="78" t="s">
        <v>8</v>
      </c>
      <c r="H44" s="78" t="s">
        <v>17</v>
      </c>
      <c r="I44" s="87" t="s">
        <v>115</v>
      </c>
      <c r="J44" s="14">
        <f>10468.27+9200+25404.8</f>
        <v>45073.07</v>
      </c>
      <c r="K44" s="14">
        <f>10468.27+9200+25404.8</f>
        <v>45073.07</v>
      </c>
      <c r="L44" s="14">
        <v>41271.730000000003</v>
      </c>
      <c r="M44" s="14">
        <v>41271.730000000003</v>
      </c>
      <c r="N44" s="14">
        <v>0</v>
      </c>
      <c r="O44" s="14">
        <v>0</v>
      </c>
      <c r="P44" s="228"/>
      <c r="Q44" s="13"/>
      <c r="R44" s="69"/>
    </row>
    <row r="45" spans="1:19" ht="29.25" customHeight="1" x14ac:dyDescent="0.2">
      <c r="A45" s="143"/>
      <c r="B45" s="143" t="s">
        <v>128</v>
      </c>
      <c r="C45" s="32" t="s">
        <v>73</v>
      </c>
      <c r="D45" s="146" t="s">
        <v>129</v>
      </c>
      <c r="E45" s="138"/>
      <c r="F45" s="138"/>
      <c r="G45" s="78" t="s">
        <v>8</v>
      </c>
      <c r="H45" s="78" t="s">
        <v>17</v>
      </c>
      <c r="I45" s="87" t="s">
        <v>115</v>
      </c>
      <c r="J45" s="14">
        <f>J47</f>
        <v>187226.93000000002</v>
      </c>
      <c r="K45" s="14">
        <f t="shared" ref="K45" si="25">SUM(K46:K47)</f>
        <v>187226.93000000002</v>
      </c>
      <c r="L45" s="14">
        <f>L47</f>
        <v>189828.27</v>
      </c>
      <c r="M45" s="14">
        <f t="shared" ref="M45:O45" si="26">SUM(M46:M47)</f>
        <v>189828.27</v>
      </c>
      <c r="N45" s="14">
        <f t="shared" si="26"/>
        <v>166300</v>
      </c>
      <c r="O45" s="14">
        <f t="shared" si="26"/>
        <v>166300</v>
      </c>
      <c r="P45" s="226"/>
      <c r="Q45" s="13"/>
      <c r="R45" s="69"/>
    </row>
    <row r="46" spans="1:19" ht="27.75" customHeight="1" x14ac:dyDescent="0.2">
      <c r="A46" s="143"/>
      <c r="B46" s="143"/>
      <c r="C46" s="32" t="s">
        <v>1</v>
      </c>
      <c r="D46" s="147"/>
      <c r="E46" s="148"/>
      <c r="F46" s="149"/>
      <c r="G46" s="78"/>
      <c r="H46" s="78"/>
      <c r="I46" s="57"/>
      <c r="J46" s="14"/>
      <c r="K46" s="14"/>
      <c r="L46" s="14"/>
      <c r="M46" s="14"/>
      <c r="N46" s="14"/>
      <c r="O46" s="14"/>
      <c r="P46" s="227"/>
      <c r="Q46" s="13"/>
      <c r="R46" s="69"/>
    </row>
    <row r="47" spans="1:19" ht="30.75" customHeight="1" x14ac:dyDescent="0.2">
      <c r="A47" s="143"/>
      <c r="B47" s="143"/>
      <c r="C47" s="32" t="s">
        <v>5</v>
      </c>
      <c r="D47" s="146" t="s">
        <v>129</v>
      </c>
      <c r="E47" s="138"/>
      <c r="F47" s="138"/>
      <c r="G47" s="78" t="s">
        <v>8</v>
      </c>
      <c r="H47" s="78" t="s">
        <v>17</v>
      </c>
      <c r="I47" s="87" t="s">
        <v>115</v>
      </c>
      <c r="J47" s="14">
        <f>140395.2+46831.73</f>
        <v>187226.93000000002</v>
      </c>
      <c r="K47" s="14">
        <f>140395.2+46831.73</f>
        <v>187226.93000000002</v>
      </c>
      <c r="L47" s="14">
        <v>189828.27</v>
      </c>
      <c r="M47" s="14">
        <v>189828.27</v>
      </c>
      <c r="N47" s="14">
        <v>166300</v>
      </c>
      <c r="O47" s="14">
        <v>166300</v>
      </c>
      <c r="P47" s="228"/>
      <c r="Q47" s="13"/>
      <c r="R47" s="69"/>
    </row>
    <row r="48" spans="1:19" ht="26.45" hidden="1" customHeight="1" x14ac:dyDescent="0.2">
      <c r="A48" s="143"/>
      <c r="B48" s="143"/>
      <c r="C48" s="32" t="s">
        <v>73</v>
      </c>
      <c r="D48" s="144" t="s">
        <v>111</v>
      </c>
      <c r="E48" s="145"/>
      <c r="F48" s="145"/>
      <c r="G48" s="78" t="s">
        <v>8</v>
      </c>
      <c r="H48" s="78" t="s">
        <v>17</v>
      </c>
      <c r="I48" s="87" t="s">
        <v>115</v>
      </c>
      <c r="J48" s="14">
        <f>J50</f>
        <v>0</v>
      </c>
      <c r="K48" s="14">
        <f t="shared" ref="K48" si="27">SUM(K49:K50)</f>
        <v>0</v>
      </c>
      <c r="L48" s="14">
        <f>L50</f>
        <v>0</v>
      </c>
      <c r="M48" s="14">
        <f t="shared" ref="M48:O48" si="28">SUM(M49:M50)</f>
        <v>0</v>
      </c>
      <c r="N48" s="14">
        <f t="shared" si="28"/>
        <v>0</v>
      </c>
      <c r="O48" s="14">
        <f t="shared" si="28"/>
        <v>0</v>
      </c>
      <c r="P48" s="226"/>
      <c r="Q48" s="13"/>
      <c r="R48" s="69"/>
    </row>
    <row r="49" spans="1:19" ht="25.5" hidden="1" x14ac:dyDescent="0.2">
      <c r="A49" s="143"/>
      <c r="B49" s="143"/>
      <c r="C49" s="32" t="s">
        <v>1</v>
      </c>
      <c r="D49" s="147"/>
      <c r="E49" s="148"/>
      <c r="F49" s="149"/>
      <c r="G49" s="78"/>
      <c r="H49" s="78"/>
      <c r="I49" s="53"/>
      <c r="J49" s="14"/>
      <c r="K49" s="14"/>
      <c r="L49" s="14"/>
      <c r="M49" s="14"/>
      <c r="N49" s="14"/>
      <c r="O49" s="14"/>
      <c r="P49" s="227"/>
      <c r="Q49" s="13"/>
      <c r="R49" s="69"/>
    </row>
    <row r="50" spans="1:19" ht="26.45" hidden="1" customHeight="1" x14ac:dyDescent="0.2">
      <c r="A50" s="143"/>
      <c r="B50" s="143"/>
      <c r="C50" s="32" t="s">
        <v>5</v>
      </c>
      <c r="D50" s="144" t="s">
        <v>111</v>
      </c>
      <c r="E50" s="145"/>
      <c r="F50" s="145"/>
      <c r="G50" s="78" t="s">
        <v>8</v>
      </c>
      <c r="H50" s="78" t="s">
        <v>17</v>
      </c>
      <c r="I50" s="87" t="s">
        <v>115</v>
      </c>
      <c r="J50" s="14"/>
      <c r="K50" s="14"/>
      <c r="L50" s="14"/>
      <c r="M50" s="14">
        <v>0</v>
      </c>
      <c r="N50" s="14"/>
      <c r="O50" s="14"/>
      <c r="P50" s="228"/>
      <c r="Q50" s="13"/>
      <c r="R50" s="69"/>
    </row>
    <row r="51" spans="1:19" ht="26.45" hidden="1" customHeight="1" x14ac:dyDescent="0.2">
      <c r="A51" s="150"/>
      <c r="B51" s="143"/>
      <c r="C51" s="32" t="s">
        <v>73</v>
      </c>
      <c r="D51" s="144" t="s">
        <v>112</v>
      </c>
      <c r="E51" s="145"/>
      <c r="F51" s="145"/>
      <c r="G51" s="78" t="s">
        <v>8</v>
      </c>
      <c r="H51" s="78" t="s">
        <v>17</v>
      </c>
      <c r="I51" s="87" t="s">
        <v>115</v>
      </c>
      <c r="J51" s="14">
        <f t="shared" ref="J51:K51" si="29">J53</f>
        <v>0</v>
      </c>
      <c r="K51" s="14">
        <f t="shared" si="29"/>
        <v>0</v>
      </c>
      <c r="L51" s="14">
        <f t="shared" ref="L51:O51" si="30">L53</f>
        <v>0</v>
      </c>
      <c r="M51" s="14">
        <f t="shared" si="30"/>
        <v>0</v>
      </c>
      <c r="N51" s="14">
        <f t="shared" si="30"/>
        <v>0</v>
      </c>
      <c r="O51" s="14">
        <f t="shared" si="30"/>
        <v>0</v>
      </c>
      <c r="P51" s="226"/>
      <c r="Q51" s="13"/>
      <c r="R51" s="69"/>
    </row>
    <row r="52" spans="1:19" ht="25.5" hidden="1" x14ac:dyDescent="0.2">
      <c r="A52" s="151"/>
      <c r="B52" s="143"/>
      <c r="C52" s="32" t="s">
        <v>1</v>
      </c>
      <c r="D52" s="153"/>
      <c r="E52" s="190"/>
      <c r="F52" s="191"/>
      <c r="G52" s="78"/>
      <c r="H52" s="78"/>
      <c r="I52" s="58"/>
      <c r="J52" s="14"/>
      <c r="K52" s="14"/>
      <c r="L52" s="83"/>
      <c r="M52" s="83"/>
      <c r="N52" s="83"/>
      <c r="O52" s="83"/>
      <c r="P52" s="227"/>
      <c r="Q52" s="13"/>
      <c r="R52" s="69"/>
    </row>
    <row r="53" spans="1:19" ht="26.45" hidden="1" customHeight="1" x14ac:dyDescent="0.2">
      <c r="A53" s="152"/>
      <c r="B53" s="143"/>
      <c r="C53" s="32" t="s">
        <v>5</v>
      </c>
      <c r="D53" s="144" t="s">
        <v>112</v>
      </c>
      <c r="E53" s="145"/>
      <c r="F53" s="145"/>
      <c r="G53" s="78" t="s">
        <v>8</v>
      </c>
      <c r="H53" s="78" t="s">
        <v>17</v>
      </c>
      <c r="I53" s="87" t="s">
        <v>115</v>
      </c>
      <c r="J53" s="14"/>
      <c r="K53" s="14"/>
      <c r="L53" s="14"/>
      <c r="M53" s="14">
        <v>0</v>
      </c>
      <c r="N53" s="14"/>
      <c r="O53" s="14"/>
      <c r="P53" s="228"/>
      <c r="Q53" s="13"/>
      <c r="R53" s="69"/>
    </row>
    <row r="54" spans="1:19" ht="26.45" hidden="1" customHeight="1" x14ac:dyDescent="0.2">
      <c r="A54" s="143"/>
      <c r="B54" s="143" t="s">
        <v>109</v>
      </c>
      <c r="C54" s="32" t="s">
        <v>73</v>
      </c>
      <c r="D54" s="146" t="s">
        <v>110</v>
      </c>
      <c r="E54" s="138"/>
      <c r="F54" s="138"/>
      <c r="G54" s="85" t="s">
        <v>8</v>
      </c>
      <c r="H54" s="85" t="s">
        <v>17</v>
      </c>
      <c r="I54" s="87" t="s">
        <v>115</v>
      </c>
      <c r="J54" s="14">
        <f>J56</f>
        <v>18263205</v>
      </c>
      <c r="K54" s="14">
        <f t="shared" ref="K54" si="31">SUM(K55:K56)</f>
        <v>18263205</v>
      </c>
      <c r="L54" s="14">
        <f>L56</f>
        <v>0</v>
      </c>
      <c r="M54" s="14">
        <f t="shared" ref="M54:O54" si="32">SUM(M55:M56)</f>
        <v>0</v>
      </c>
      <c r="N54" s="14">
        <f t="shared" si="32"/>
        <v>0</v>
      </c>
      <c r="O54" s="14">
        <f t="shared" si="32"/>
        <v>0</v>
      </c>
      <c r="P54" s="226"/>
      <c r="Q54" s="13"/>
      <c r="R54" s="69"/>
    </row>
    <row r="55" spans="1:19" ht="26.45" hidden="1" customHeight="1" x14ac:dyDescent="0.2">
      <c r="A55" s="143"/>
      <c r="B55" s="143"/>
      <c r="C55" s="32" t="s">
        <v>1</v>
      </c>
      <c r="D55" s="147"/>
      <c r="E55" s="148"/>
      <c r="F55" s="149"/>
      <c r="G55" s="85"/>
      <c r="H55" s="85"/>
      <c r="I55" s="85"/>
      <c r="J55" s="14"/>
      <c r="K55" s="14"/>
      <c r="L55" s="14"/>
      <c r="M55" s="14"/>
      <c r="N55" s="14"/>
      <c r="O55" s="14"/>
      <c r="P55" s="227"/>
      <c r="Q55" s="13"/>
      <c r="R55" s="69"/>
    </row>
    <row r="56" spans="1:19" ht="52.5" hidden="1" customHeight="1" x14ac:dyDescent="0.2">
      <c r="A56" s="143"/>
      <c r="B56" s="143"/>
      <c r="C56" s="32" t="s">
        <v>5</v>
      </c>
      <c r="D56" s="146" t="s">
        <v>110</v>
      </c>
      <c r="E56" s="138"/>
      <c r="F56" s="138"/>
      <c r="G56" s="85" t="s">
        <v>8</v>
      </c>
      <c r="H56" s="85" t="s">
        <v>17</v>
      </c>
      <c r="I56" s="87" t="s">
        <v>115</v>
      </c>
      <c r="J56" s="14">
        <f>12000000+6263205</f>
        <v>18263205</v>
      </c>
      <c r="K56" s="14">
        <f>12000000+6263205</f>
        <v>18263205</v>
      </c>
      <c r="L56" s="14">
        <v>0</v>
      </c>
      <c r="M56" s="14">
        <v>0</v>
      </c>
      <c r="N56" s="14">
        <v>0</v>
      </c>
      <c r="O56" s="14">
        <v>0</v>
      </c>
      <c r="P56" s="228"/>
      <c r="Q56" s="13"/>
      <c r="R56" s="69"/>
    </row>
    <row r="57" spans="1:19" ht="26.45" customHeight="1" x14ac:dyDescent="0.2">
      <c r="A57" s="143"/>
      <c r="B57" s="143" t="s">
        <v>130</v>
      </c>
      <c r="C57" s="32" t="s">
        <v>73</v>
      </c>
      <c r="D57" s="146" t="s">
        <v>131</v>
      </c>
      <c r="E57" s="138"/>
      <c r="F57" s="138"/>
      <c r="G57" s="78" t="s">
        <v>8</v>
      </c>
      <c r="H57" s="78" t="s">
        <v>17</v>
      </c>
      <c r="I57" s="87" t="s">
        <v>115</v>
      </c>
      <c r="J57" s="14">
        <f>J59</f>
        <v>0</v>
      </c>
      <c r="K57" s="14">
        <f>K59</f>
        <v>0</v>
      </c>
      <c r="L57" s="14">
        <f>L59</f>
        <v>5000000</v>
      </c>
      <c r="M57" s="14">
        <f>M59</f>
        <v>5000000</v>
      </c>
      <c r="N57" s="14">
        <f t="shared" ref="N57:O57" si="33">SUM(N58:N59)</f>
        <v>0</v>
      </c>
      <c r="O57" s="14">
        <f t="shared" si="33"/>
        <v>0</v>
      </c>
      <c r="P57" s="226"/>
      <c r="Q57" s="13"/>
      <c r="R57" s="69"/>
    </row>
    <row r="58" spans="1:19" ht="25.5" x14ac:dyDescent="0.2">
      <c r="A58" s="143"/>
      <c r="B58" s="143"/>
      <c r="C58" s="32" t="s">
        <v>1</v>
      </c>
      <c r="D58" s="147"/>
      <c r="E58" s="148"/>
      <c r="F58" s="149"/>
      <c r="G58" s="78"/>
      <c r="H58" s="78"/>
      <c r="I58" s="57"/>
      <c r="J58" s="14"/>
      <c r="K58" s="14"/>
      <c r="L58" s="14"/>
      <c r="M58" s="14"/>
      <c r="N58" s="14"/>
      <c r="O58" s="14"/>
      <c r="P58" s="227"/>
      <c r="Q58" s="13"/>
      <c r="R58" s="69"/>
    </row>
    <row r="59" spans="1:19" ht="26.45" customHeight="1" x14ac:dyDescent="0.2">
      <c r="A59" s="143"/>
      <c r="B59" s="143"/>
      <c r="C59" s="32" t="s">
        <v>5</v>
      </c>
      <c r="D59" s="146" t="s">
        <v>131</v>
      </c>
      <c r="E59" s="138"/>
      <c r="F59" s="138"/>
      <c r="G59" s="78" t="s">
        <v>8</v>
      </c>
      <c r="H59" s="78" t="s">
        <v>17</v>
      </c>
      <c r="I59" s="87" t="s">
        <v>115</v>
      </c>
      <c r="J59" s="14">
        <v>0</v>
      </c>
      <c r="K59" s="14">
        <v>0</v>
      </c>
      <c r="L59" s="14">
        <v>5000000</v>
      </c>
      <c r="M59" s="14">
        <v>5000000</v>
      </c>
      <c r="N59" s="14">
        <v>0</v>
      </c>
      <c r="O59" s="14">
        <v>0</v>
      </c>
      <c r="P59" s="228"/>
      <c r="Q59" s="13"/>
      <c r="R59" s="69"/>
    </row>
    <row r="60" spans="1:19" ht="25.5" x14ac:dyDescent="0.2">
      <c r="A60" s="185" t="s">
        <v>32</v>
      </c>
      <c r="B60" s="185" t="s">
        <v>60</v>
      </c>
      <c r="C60" s="32" t="s">
        <v>73</v>
      </c>
      <c r="D60" s="138" t="s">
        <v>41</v>
      </c>
      <c r="E60" s="138"/>
      <c r="F60" s="138"/>
      <c r="G60" s="78" t="s">
        <v>84</v>
      </c>
      <c r="H60" s="78" t="s">
        <v>17</v>
      </c>
      <c r="I60" s="53" t="s">
        <v>84</v>
      </c>
      <c r="J60" s="15">
        <f t="shared" ref="J60:N60" si="34">J62+J63+J64</f>
        <v>188473398.25999999</v>
      </c>
      <c r="K60" s="15">
        <f t="shared" si="34"/>
        <v>188448802.72999999</v>
      </c>
      <c r="L60" s="15">
        <f>L62+L63+L64</f>
        <v>224350736.50999999</v>
      </c>
      <c r="M60" s="15">
        <f t="shared" si="34"/>
        <v>215996551.99000001</v>
      </c>
      <c r="N60" s="15">
        <f t="shared" si="34"/>
        <v>145602522</v>
      </c>
      <c r="O60" s="15">
        <f>O62+O64</f>
        <v>145602522</v>
      </c>
      <c r="P60" s="209"/>
      <c r="R60" s="69"/>
    </row>
    <row r="61" spans="1:19" x14ac:dyDescent="0.2">
      <c r="A61" s="185"/>
      <c r="B61" s="185"/>
      <c r="C61" s="46" t="s">
        <v>1</v>
      </c>
      <c r="D61" s="146"/>
      <c r="E61" s="146"/>
      <c r="F61" s="146"/>
      <c r="G61" s="78"/>
      <c r="H61" s="78"/>
      <c r="I61" s="53"/>
      <c r="J61" s="2"/>
      <c r="K61" s="2"/>
      <c r="L61" s="2"/>
      <c r="M61" s="2"/>
      <c r="N61" s="2"/>
      <c r="O61" s="2"/>
      <c r="P61" s="203"/>
      <c r="R61" s="4"/>
      <c r="S61" s="4"/>
    </row>
    <row r="62" spans="1:19" s="49" customFormat="1" ht="45" x14ac:dyDescent="0.25">
      <c r="A62" s="185"/>
      <c r="B62" s="185"/>
      <c r="C62" s="71" t="s">
        <v>51</v>
      </c>
      <c r="D62" s="182" t="s">
        <v>41</v>
      </c>
      <c r="E62" s="182"/>
      <c r="F62" s="182"/>
      <c r="G62" s="72" t="s">
        <v>52</v>
      </c>
      <c r="H62" s="72" t="s">
        <v>84</v>
      </c>
      <c r="I62" s="72" t="s">
        <v>84</v>
      </c>
      <c r="J62" s="73">
        <f>J93+J96+J99+M119</f>
        <v>12250916.16</v>
      </c>
      <c r="K62" s="73">
        <f>K91+K94+K99</f>
        <v>12226320.629999999</v>
      </c>
      <c r="L62" s="73">
        <f>L93+L96+L99+L109+L113</f>
        <v>14090000</v>
      </c>
      <c r="M62" s="73">
        <f>M91+M94+M99+M113+M109</f>
        <v>8372074.4000000004</v>
      </c>
      <c r="N62" s="73">
        <v>8413000</v>
      </c>
      <c r="O62" s="73">
        <v>8413000</v>
      </c>
      <c r="P62" s="203"/>
      <c r="Q62" s="6"/>
      <c r="R62" s="4"/>
      <c r="S62" s="4"/>
    </row>
    <row r="63" spans="1:19" s="49" customFormat="1" ht="63.75" customHeight="1" x14ac:dyDescent="0.2">
      <c r="A63" s="185"/>
      <c r="B63" s="185"/>
      <c r="C63" s="88" t="s">
        <v>80</v>
      </c>
      <c r="D63" s="157" t="s">
        <v>41</v>
      </c>
      <c r="E63" s="188"/>
      <c r="F63" s="189"/>
      <c r="G63" s="75" t="s">
        <v>63</v>
      </c>
      <c r="H63" s="75" t="s">
        <v>17</v>
      </c>
      <c r="I63" s="75" t="s">
        <v>65</v>
      </c>
      <c r="J63" s="76">
        <f t="shared" ref="J63:M63" si="35">J90</f>
        <v>0</v>
      </c>
      <c r="K63" s="76">
        <f t="shared" si="35"/>
        <v>0</v>
      </c>
      <c r="L63" s="76">
        <f>L90</f>
        <v>0</v>
      </c>
      <c r="M63" s="76">
        <f t="shared" si="35"/>
        <v>0</v>
      </c>
      <c r="N63" s="76">
        <f>N90</f>
        <v>0</v>
      </c>
      <c r="O63" s="76">
        <f>O90</f>
        <v>0</v>
      </c>
      <c r="P63" s="203"/>
      <c r="Q63" s="6"/>
      <c r="R63" s="4"/>
      <c r="S63" s="4"/>
    </row>
    <row r="64" spans="1:19" ht="25.5" x14ac:dyDescent="0.2">
      <c r="A64" s="185"/>
      <c r="B64" s="185"/>
      <c r="C64" s="32" t="s">
        <v>5</v>
      </c>
      <c r="D64" s="138" t="s">
        <v>41</v>
      </c>
      <c r="E64" s="138"/>
      <c r="F64" s="138"/>
      <c r="G64" s="78" t="s">
        <v>8</v>
      </c>
      <c r="H64" s="78" t="s">
        <v>17</v>
      </c>
      <c r="I64" s="53" t="s">
        <v>67</v>
      </c>
      <c r="J64" s="15">
        <f t="shared" ref="J64:O64" si="36">J67+J68+J71+J74+J77+J100+J103+J106+J112+J85+J78+J82</f>
        <v>176222482.09999999</v>
      </c>
      <c r="K64" s="15">
        <f t="shared" si="36"/>
        <v>176222482.09999999</v>
      </c>
      <c r="L64" s="15">
        <f t="shared" si="36"/>
        <v>210260736.50999999</v>
      </c>
      <c r="M64" s="15">
        <f t="shared" si="36"/>
        <v>207624477.59</v>
      </c>
      <c r="N64" s="15">
        <f t="shared" si="36"/>
        <v>137189522</v>
      </c>
      <c r="O64" s="15">
        <f t="shared" si="36"/>
        <v>137189522</v>
      </c>
      <c r="P64" s="204"/>
      <c r="Q64" s="95"/>
      <c r="R64" s="4"/>
      <c r="S64" s="4"/>
    </row>
    <row r="65" spans="1:19" ht="25.5" customHeight="1" x14ac:dyDescent="0.2">
      <c r="A65" s="150"/>
      <c r="B65" s="139" t="s">
        <v>132</v>
      </c>
      <c r="C65" s="32" t="s">
        <v>73</v>
      </c>
      <c r="D65" s="147" t="s">
        <v>91</v>
      </c>
      <c r="E65" s="148"/>
      <c r="F65" s="149"/>
      <c r="G65" s="78" t="s">
        <v>8</v>
      </c>
      <c r="H65" s="78" t="s">
        <v>17</v>
      </c>
      <c r="I65" s="96" t="s">
        <v>115</v>
      </c>
      <c r="J65" s="15">
        <f>J68+J67</f>
        <v>0</v>
      </c>
      <c r="K65" s="15">
        <f t="shared" ref="K65" si="37">K68+K67</f>
        <v>0</v>
      </c>
      <c r="L65" s="15">
        <f>L68+L67</f>
        <v>4000000</v>
      </c>
      <c r="M65" s="15">
        <f t="shared" ref="M65:O65" si="38">M68+M67</f>
        <v>4000000</v>
      </c>
      <c r="N65" s="15">
        <f t="shared" si="38"/>
        <v>0</v>
      </c>
      <c r="O65" s="15">
        <f t="shared" si="38"/>
        <v>0</v>
      </c>
      <c r="P65" s="64"/>
      <c r="R65" s="4"/>
      <c r="S65" s="4"/>
    </row>
    <row r="66" spans="1:19" x14ac:dyDescent="0.2">
      <c r="A66" s="151"/>
      <c r="B66" s="140"/>
      <c r="C66" s="46" t="s">
        <v>1</v>
      </c>
      <c r="D66" s="146"/>
      <c r="E66" s="146"/>
      <c r="F66" s="146"/>
      <c r="G66" s="78"/>
      <c r="H66" s="78"/>
      <c r="I66" s="63"/>
      <c r="J66" s="15"/>
      <c r="K66" s="15"/>
      <c r="L66" s="15"/>
      <c r="M66" s="15"/>
      <c r="N66" s="15"/>
      <c r="O66" s="15"/>
      <c r="P66" s="64"/>
      <c r="R66" s="4"/>
      <c r="S66" s="4"/>
    </row>
    <row r="67" spans="1:19" ht="25.5" hidden="1" customHeight="1" x14ac:dyDescent="0.2">
      <c r="A67" s="151"/>
      <c r="B67" s="140"/>
      <c r="C67" s="56" t="s">
        <v>5</v>
      </c>
      <c r="D67" s="195"/>
      <c r="E67" s="196"/>
      <c r="F67" s="197"/>
      <c r="G67" s="78" t="s">
        <v>8</v>
      </c>
      <c r="H67" s="78" t="s">
        <v>17</v>
      </c>
      <c r="I67" s="63" t="s">
        <v>116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64"/>
      <c r="Q67" s="13"/>
      <c r="R67" s="4"/>
      <c r="S67" s="4"/>
    </row>
    <row r="68" spans="1:19" ht="26.45" customHeight="1" x14ac:dyDescent="0.2">
      <c r="A68" s="151"/>
      <c r="B68" s="140"/>
      <c r="C68" s="56" t="s">
        <v>5</v>
      </c>
      <c r="D68" s="147" t="s">
        <v>91</v>
      </c>
      <c r="E68" s="148"/>
      <c r="F68" s="149"/>
      <c r="G68" s="78" t="s">
        <v>8</v>
      </c>
      <c r="H68" s="78" t="s">
        <v>17</v>
      </c>
      <c r="I68" s="96" t="s">
        <v>115</v>
      </c>
      <c r="J68" s="15">
        <v>0</v>
      </c>
      <c r="K68" s="15">
        <v>0</v>
      </c>
      <c r="L68" s="15">
        <v>4000000</v>
      </c>
      <c r="M68" s="15">
        <v>4000000</v>
      </c>
      <c r="N68" s="15">
        <f>N94</f>
        <v>0</v>
      </c>
      <c r="O68" s="15">
        <f>O94</f>
        <v>0</v>
      </c>
      <c r="P68" s="64"/>
      <c r="Q68" s="13"/>
      <c r="R68" s="4"/>
      <c r="S68" s="4"/>
    </row>
    <row r="69" spans="1:19" ht="25.5" customHeight="1" x14ac:dyDescent="0.2">
      <c r="A69" s="150"/>
      <c r="B69" s="139" t="s">
        <v>40</v>
      </c>
      <c r="C69" s="32" t="s">
        <v>73</v>
      </c>
      <c r="D69" s="147" t="s">
        <v>42</v>
      </c>
      <c r="E69" s="148"/>
      <c r="F69" s="149"/>
      <c r="G69" s="78" t="s">
        <v>8</v>
      </c>
      <c r="H69" s="78" t="s">
        <v>17</v>
      </c>
      <c r="I69" s="87" t="s">
        <v>115</v>
      </c>
      <c r="J69" s="15">
        <f>SUM(J71:J71)</f>
        <v>67726339</v>
      </c>
      <c r="K69" s="15">
        <f>SUM(K71:K71)</f>
        <v>67726339</v>
      </c>
      <c r="L69" s="15">
        <f>SUM(L71:L71)</f>
        <v>79591657.810000002</v>
      </c>
      <c r="M69" s="15">
        <f>SUM(M71:M71)</f>
        <v>79014077.290000007</v>
      </c>
      <c r="N69" s="15">
        <f t="shared" ref="N69:O69" si="39">SUM(N71:N71)</f>
        <v>53175767</v>
      </c>
      <c r="O69" s="15">
        <f t="shared" si="39"/>
        <v>53175767</v>
      </c>
      <c r="P69" s="220" t="s">
        <v>148</v>
      </c>
      <c r="R69" s="4"/>
      <c r="S69" s="4"/>
    </row>
    <row r="70" spans="1:19" x14ac:dyDescent="0.2">
      <c r="A70" s="151"/>
      <c r="B70" s="140"/>
      <c r="C70" s="46" t="s">
        <v>1</v>
      </c>
      <c r="D70" s="146"/>
      <c r="E70" s="146"/>
      <c r="F70" s="146"/>
      <c r="G70" s="78"/>
      <c r="H70" s="78"/>
      <c r="I70" s="53"/>
      <c r="J70" s="15"/>
      <c r="K70" s="15"/>
      <c r="L70" s="15"/>
      <c r="M70" s="15"/>
      <c r="N70" s="15"/>
      <c r="O70" s="15"/>
      <c r="P70" s="221"/>
      <c r="R70" s="69"/>
    </row>
    <row r="71" spans="1:19" ht="28.9" customHeight="1" x14ac:dyDescent="0.2">
      <c r="A71" s="151"/>
      <c r="B71" s="140"/>
      <c r="C71" s="56" t="s">
        <v>5</v>
      </c>
      <c r="D71" s="147" t="s">
        <v>42</v>
      </c>
      <c r="E71" s="148"/>
      <c r="F71" s="149"/>
      <c r="G71" s="78" t="s">
        <v>8</v>
      </c>
      <c r="H71" s="78" t="s">
        <v>17</v>
      </c>
      <c r="I71" s="87" t="s">
        <v>115</v>
      </c>
      <c r="J71" s="15">
        <v>67726339</v>
      </c>
      <c r="K71" s="15">
        <v>67726339</v>
      </c>
      <c r="L71" s="15">
        <v>79591657.810000002</v>
      </c>
      <c r="M71" s="15">
        <v>79014077.290000007</v>
      </c>
      <c r="N71" s="15">
        <v>53175767</v>
      </c>
      <c r="O71" s="15">
        <v>53175767</v>
      </c>
      <c r="P71" s="222"/>
      <c r="Q71" s="13"/>
      <c r="R71" s="69"/>
    </row>
    <row r="72" spans="1:19" ht="25.5" customHeight="1" x14ac:dyDescent="0.2">
      <c r="A72" s="143"/>
      <c r="B72" s="143" t="s">
        <v>43</v>
      </c>
      <c r="C72" s="32" t="s">
        <v>73</v>
      </c>
      <c r="D72" s="138" t="s">
        <v>44</v>
      </c>
      <c r="E72" s="138"/>
      <c r="F72" s="138"/>
      <c r="G72" s="78" t="s">
        <v>8</v>
      </c>
      <c r="H72" s="78" t="s">
        <v>17</v>
      </c>
      <c r="I72" s="87" t="s">
        <v>115</v>
      </c>
      <c r="J72" s="15">
        <f t="shared" ref="J72:K72" si="40">J74</f>
        <v>64401452.68</v>
      </c>
      <c r="K72" s="15">
        <f t="shared" si="40"/>
        <v>64401452.68</v>
      </c>
      <c r="L72" s="15">
        <f t="shared" ref="L72:M72" si="41">L74</f>
        <v>75216140.459999993</v>
      </c>
      <c r="M72" s="15">
        <f t="shared" si="41"/>
        <v>73857967.040000007</v>
      </c>
      <c r="N72" s="15">
        <f t="shared" ref="N72:O72" si="42">N74</f>
        <v>54469850</v>
      </c>
      <c r="O72" s="15">
        <f t="shared" si="42"/>
        <v>54469850</v>
      </c>
      <c r="P72" s="220" t="s">
        <v>148</v>
      </c>
      <c r="R72" s="69"/>
    </row>
    <row r="73" spans="1:19" x14ac:dyDescent="0.2">
      <c r="A73" s="143"/>
      <c r="B73" s="143"/>
      <c r="C73" s="46" t="s">
        <v>1</v>
      </c>
      <c r="D73" s="146"/>
      <c r="E73" s="146"/>
      <c r="F73" s="146"/>
      <c r="G73" s="78"/>
      <c r="H73" s="78"/>
      <c r="I73" s="53"/>
      <c r="J73" s="15"/>
      <c r="K73" s="15"/>
      <c r="L73" s="15"/>
      <c r="M73" s="15"/>
      <c r="N73" s="15"/>
      <c r="O73" s="15"/>
      <c r="P73" s="221"/>
      <c r="R73" s="69"/>
    </row>
    <row r="74" spans="1:19" ht="36" customHeight="1" x14ac:dyDescent="0.2">
      <c r="A74" s="143"/>
      <c r="B74" s="143"/>
      <c r="C74" s="32" t="s">
        <v>5</v>
      </c>
      <c r="D74" s="138" t="s">
        <v>44</v>
      </c>
      <c r="E74" s="138"/>
      <c r="F74" s="138"/>
      <c r="G74" s="78" t="s">
        <v>8</v>
      </c>
      <c r="H74" s="78" t="s">
        <v>17</v>
      </c>
      <c r="I74" s="87" t="s">
        <v>115</v>
      </c>
      <c r="J74" s="15">
        <v>64401452.68</v>
      </c>
      <c r="K74" s="15">
        <v>64401452.68</v>
      </c>
      <c r="L74" s="15">
        <v>75216140.459999993</v>
      </c>
      <c r="M74" s="15">
        <v>73857967.040000007</v>
      </c>
      <c r="N74" s="15">
        <v>54469850</v>
      </c>
      <c r="O74" s="15">
        <v>54469850</v>
      </c>
      <c r="P74" s="222"/>
      <c r="Q74" s="13"/>
      <c r="R74" s="69"/>
    </row>
    <row r="75" spans="1:19" ht="25.5" customHeight="1" x14ac:dyDescent="0.2">
      <c r="A75" s="150"/>
      <c r="B75" s="139" t="s">
        <v>45</v>
      </c>
      <c r="C75" s="32" t="s">
        <v>73</v>
      </c>
      <c r="D75" s="138" t="s">
        <v>46</v>
      </c>
      <c r="E75" s="138"/>
      <c r="F75" s="138"/>
      <c r="G75" s="78" t="s">
        <v>8</v>
      </c>
      <c r="H75" s="78" t="s">
        <v>17</v>
      </c>
      <c r="I75" s="87" t="s">
        <v>116</v>
      </c>
      <c r="J75" s="15">
        <f>J77</f>
        <v>33757617</v>
      </c>
      <c r="K75" s="15">
        <f t="shared" ref="K75" si="43">K77</f>
        <v>33757617</v>
      </c>
      <c r="L75" s="15">
        <f t="shared" ref="L75" si="44">L77</f>
        <v>35984976.240000002</v>
      </c>
      <c r="M75" s="15">
        <f>M77</f>
        <v>35284471.259999998</v>
      </c>
      <c r="N75" s="15">
        <f>N77</f>
        <v>29543905</v>
      </c>
      <c r="O75" s="15">
        <f>O77</f>
        <v>29543905</v>
      </c>
      <c r="P75" s="220" t="s">
        <v>148</v>
      </c>
      <c r="Q75" s="13"/>
      <c r="R75" s="69"/>
    </row>
    <row r="76" spans="1:19" ht="15.6" customHeight="1" x14ac:dyDescent="0.2">
      <c r="A76" s="151"/>
      <c r="B76" s="140"/>
      <c r="C76" s="46" t="s">
        <v>1</v>
      </c>
      <c r="D76" s="146"/>
      <c r="E76" s="146"/>
      <c r="F76" s="146"/>
      <c r="G76" s="78"/>
      <c r="H76" s="78"/>
      <c r="I76" s="53"/>
      <c r="J76" s="15"/>
      <c r="K76" s="15"/>
      <c r="L76" s="15"/>
      <c r="M76" s="15"/>
      <c r="N76" s="15"/>
      <c r="O76" s="15"/>
      <c r="P76" s="221"/>
      <c r="R76" s="69"/>
    </row>
    <row r="77" spans="1:19" ht="36.75" customHeight="1" x14ac:dyDescent="0.2">
      <c r="A77" s="152"/>
      <c r="B77" s="141"/>
      <c r="C77" s="32" t="s">
        <v>5</v>
      </c>
      <c r="D77" s="138" t="s">
        <v>46</v>
      </c>
      <c r="E77" s="138"/>
      <c r="F77" s="138"/>
      <c r="G77" s="78" t="s">
        <v>8</v>
      </c>
      <c r="H77" s="78" t="s">
        <v>17</v>
      </c>
      <c r="I77" s="87" t="s">
        <v>116</v>
      </c>
      <c r="J77" s="15">
        <v>33757617</v>
      </c>
      <c r="K77" s="15">
        <v>33757617</v>
      </c>
      <c r="L77" s="15">
        <v>35984976.240000002</v>
      </c>
      <c r="M77" s="15">
        <v>35284471.259999998</v>
      </c>
      <c r="N77" s="12">
        <v>29543905</v>
      </c>
      <c r="O77" s="15">
        <v>29543905</v>
      </c>
      <c r="P77" s="222"/>
      <c r="Q77" s="13"/>
      <c r="R77" s="69"/>
    </row>
    <row r="78" spans="1:19" ht="28.5" customHeight="1" x14ac:dyDescent="0.2">
      <c r="A78" s="178"/>
      <c r="B78" s="139" t="s">
        <v>133</v>
      </c>
      <c r="C78" s="32" t="s">
        <v>73</v>
      </c>
      <c r="D78" s="138" t="s">
        <v>134</v>
      </c>
      <c r="E78" s="138"/>
      <c r="F78" s="138"/>
      <c r="G78" s="109" t="s">
        <v>8</v>
      </c>
      <c r="H78" s="109" t="s">
        <v>17</v>
      </c>
      <c r="I78" s="109" t="s">
        <v>67</v>
      </c>
      <c r="J78" s="15">
        <f>J81+J80</f>
        <v>0</v>
      </c>
      <c r="K78" s="15">
        <f>K81+K80</f>
        <v>0</v>
      </c>
      <c r="L78" s="15">
        <f>L81+L80</f>
        <v>3905242</v>
      </c>
      <c r="M78" s="15">
        <f>M81+M80</f>
        <v>3905242</v>
      </c>
      <c r="N78" s="15">
        <f t="shared" ref="N78:O78" si="45">N81+N80</f>
        <v>0</v>
      </c>
      <c r="O78" s="15">
        <f t="shared" si="45"/>
        <v>0</v>
      </c>
      <c r="P78" s="97"/>
      <c r="Q78" s="13"/>
      <c r="R78" s="69"/>
    </row>
    <row r="79" spans="1:19" ht="18.75" customHeight="1" x14ac:dyDescent="0.2">
      <c r="A79" s="179"/>
      <c r="B79" s="140"/>
      <c r="C79" s="46" t="s">
        <v>1</v>
      </c>
      <c r="D79" s="144"/>
      <c r="E79" s="144"/>
      <c r="F79" s="144"/>
      <c r="G79" s="109"/>
      <c r="H79" s="109"/>
      <c r="I79" s="109"/>
      <c r="J79" s="93"/>
      <c r="K79" s="93"/>
      <c r="L79" s="93"/>
      <c r="M79" s="93"/>
      <c r="N79" s="93"/>
      <c r="O79" s="93"/>
      <c r="P79" s="97"/>
      <c r="Q79" s="13"/>
      <c r="R79" s="69"/>
    </row>
    <row r="80" spans="1:19" ht="31.5" customHeight="1" x14ac:dyDescent="0.2">
      <c r="A80" s="179"/>
      <c r="B80" s="140"/>
      <c r="C80" s="32" t="s">
        <v>5</v>
      </c>
      <c r="D80" s="138" t="s">
        <v>134</v>
      </c>
      <c r="E80" s="138"/>
      <c r="F80" s="138"/>
      <c r="G80" s="109" t="s">
        <v>8</v>
      </c>
      <c r="H80" s="109" t="s">
        <v>17</v>
      </c>
      <c r="I80" s="109" t="s">
        <v>115</v>
      </c>
      <c r="J80" s="15">
        <v>0</v>
      </c>
      <c r="K80" s="15">
        <v>0</v>
      </c>
      <c r="L80" s="15">
        <v>3496599</v>
      </c>
      <c r="M80" s="15">
        <v>3496599</v>
      </c>
      <c r="N80" s="15">
        <v>0</v>
      </c>
      <c r="O80" s="15">
        <v>0</v>
      </c>
      <c r="P80" s="97"/>
      <c r="Q80" s="13"/>
      <c r="R80" s="69"/>
    </row>
    <row r="81" spans="1:18" ht="32.25" customHeight="1" x14ac:dyDescent="0.2">
      <c r="A81" s="180"/>
      <c r="B81" s="141"/>
      <c r="C81" s="32" t="s">
        <v>5</v>
      </c>
      <c r="D81" s="138" t="s">
        <v>134</v>
      </c>
      <c r="E81" s="138"/>
      <c r="F81" s="138"/>
      <c r="G81" s="109" t="s">
        <v>8</v>
      </c>
      <c r="H81" s="109" t="s">
        <v>17</v>
      </c>
      <c r="I81" s="109" t="s">
        <v>116</v>
      </c>
      <c r="J81" s="15">
        <v>0</v>
      </c>
      <c r="K81" s="15">
        <v>0</v>
      </c>
      <c r="L81" s="15">
        <v>408643</v>
      </c>
      <c r="M81" s="15">
        <v>408643</v>
      </c>
      <c r="N81" s="15">
        <v>0</v>
      </c>
      <c r="O81" s="15">
        <v>0</v>
      </c>
      <c r="P81" s="97"/>
      <c r="Q81" s="13"/>
      <c r="R81" s="69"/>
    </row>
    <row r="82" spans="1:18" ht="28.5" customHeight="1" x14ac:dyDescent="0.2">
      <c r="A82" s="142"/>
      <c r="B82" s="143" t="s">
        <v>146</v>
      </c>
      <c r="C82" s="32" t="s">
        <v>73</v>
      </c>
      <c r="D82" s="138" t="s">
        <v>92</v>
      </c>
      <c r="E82" s="138"/>
      <c r="F82" s="138"/>
      <c r="G82" s="126" t="s">
        <v>8</v>
      </c>
      <c r="H82" s="126" t="s">
        <v>17</v>
      </c>
      <c r="I82" s="126" t="s">
        <v>115</v>
      </c>
      <c r="J82" s="15">
        <f>J84</f>
        <v>0</v>
      </c>
      <c r="K82" s="15">
        <f t="shared" ref="K82:O82" si="46">K84</f>
        <v>0</v>
      </c>
      <c r="L82" s="15">
        <f t="shared" si="46"/>
        <v>2500000</v>
      </c>
      <c r="M82" s="15">
        <f t="shared" si="46"/>
        <v>2500000</v>
      </c>
      <c r="N82" s="15">
        <f t="shared" si="46"/>
        <v>0</v>
      </c>
      <c r="O82" s="15">
        <f t="shared" si="46"/>
        <v>0</v>
      </c>
      <c r="P82" s="128"/>
      <c r="Q82" s="13"/>
      <c r="R82" s="69"/>
    </row>
    <row r="83" spans="1:18" ht="18.75" customHeight="1" x14ac:dyDescent="0.2">
      <c r="A83" s="142"/>
      <c r="B83" s="143"/>
      <c r="C83" s="46" t="s">
        <v>1</v>
      </c>
      <c r="D83" s="144"/>
      <c r="E83" s="144"/>
      <c r="F83" s="144"/>
      <c r="G83" s="126"/>
      <c r="H83" s="126"/>
      <c r="I83" s="127"/>
      <c r="J83" s="15"/>
      <c r="K83" s="15"/>
      <c r="L83" s="15"/>
      <c r="M83" s="15"/>
      <c r="N83" s="15"/>
      <c r="O83" s="15"/>
      <c r="P83" s="128"/>
      <c r="Q83" s="13"/>
      <c r="R83" s="69"/>
    </row>
    <row r="84" spans="1:18" ht="32.25" customHeight="1" x14ac:dyDescent="0.2">
      <c r="A84" s="142"/>
      <c r="B84" s="143"/>
      <c r="C84" s="32" t="s">
        <v>5</v>
      </c>
      <c r="D84" s="138" t="s">
        <v>92</v>
      </c>
      <c r="E84" s="138"/>
      <c r="F84" s="138"/>
      <c r="G84" s="126" t="s">
        <v>8</v>
      </c>
      <c r="H84" s="126" t="s">
        <v>17</v>
      </c>
      <c r="I84" s="126" t="s">
        <v>115</v>
      </c>
      <c r="J84" s="15">
        <v>0</v>
      </c>
      <c r="K84" s="15">
        <v>0</v>
      </c>
      <c r="L84" s="15">
        <v>2500000</v>
      </c>
      <c r="M84" s="15">
        <v>2500000</v>
      </c>
      <c r="N84" s="15">
        <v>0</v>
      </c>
      <c r="O84" s="15">
        <v>0</v>
      </c>
      <c r="P84" s="128"/>
      <c r="Q84" s="13"/>
      <c r="R84" s="69"/>
    </row>
    <row r="85" spans="1:18" ht="28.5" hidden="1" customHeight="1" x14ac:dyDescent="0.2">
      <c r="A85" s="178"/>
      <c r="B85" s="139" t="s">
        <v>117</v>
      </c>
      <c r="C85" s="32" t="s">
        <v>73</v>
      </c>
      <c r="D85" s="138" t="s">
        <v>118</v>
      </c>
      <c r="E85" s="138"/>
      <c r="F85" s="138"/>
      <c r="G85" s="89" t="s">
        <v>8</v>
      </c>
      <c r="H85" s="89" t="s">
        <v>17</v>
      </c>
      <c r="I85" s="89" t="s">
        <v>116</v>
      </c>
      <c r="J85" s="15">
        <f t="shared" ref="J85:O85" si="47">J87</f>
        <v>292573.42</v>
      </c>
      <c r="K85" s="15">
        <f t="shared" si="47"/>
        <v>292573.42</v>
      </c>
      <c r="L85" s="15">
        <f t="shared" si="47"/>
        <v>0</v>
      </c>
      <c r="M85" s="15">
        <f t="shared" si="47"/>
        <v>0</v>
      </c>
      <c r="N85" s="15">
        <f t="shared" si="47"/>
        <v>0</v>
      </c>
      <c r="O85" s="15">
        <f t="shared" si="47"/>
        <v>0</v>
      </c>
      <c r="P85" s="91"/>
      <c r="Q85" s="13"/>
      <c r="R85" s="69"/>
    </row>
    <row r="86" spans="1:18" ht="18" hidden="1" customHeight="1" x14ac:dyDescent="0.2">
      <c r="A86" s="179"/>
      <c r="B86" s="140"/>
      <c r="C86" s="46" t="s">
        <v>1</v>
      </c>
      <c r="D86" s="144"/>
      <c r="E86" s="144"/>
      <c r="F86" s="144"/>
      <c r="G86" s="89"/>
      <c r="H86" s="89"/>
      <c r="I86" s="89"/>
      <c r="J86" s="93"/>
      <c r="K86" s="93"/>
      <c r="L86" s="93"/>
      <c r="M86" s="93"/>
      <c r="N86" s="93"/>
      <c r="O86" s="93"/>
      <c r="P86" s="91"/>
      <c r="Q86" s="13"/>
      <c r="R86" s="69"/>
    </row>
    <row r="87" spans="1:18" ht="32.25" hidden="1" customHeight="1" x14ac:dyDescent="0.2">
      <c r="A87" s="180"/>
      <c r="B87" s="141"/>
      <c r="C87" s="32" t="s">
        <v>5</v>
      </c>
      <c r="D87" s="138" t="s">
        <v>118</v>
      </c>
      <c r="E87" s="138"/>
      <c r="F87" s="138"/>
      <c r="G87" s="89" t="s">
        <v>8</v>
      </c>
      <c r="H87" s="89" t="s">
        <v>17</v>
      </c>
      <c r="I87" s="89" t="s">
        <v>116</v>
      </c>
      <c r="J87" s="15">
        <v>292573.42</v>
      </c>
      <c r="K87" s="15">
        <v>292573.42</v>
      </c>
      <c r="L87" s="102">
        <v>0</v>
      </c>
      <c r="M87" s="102">
        <v>0</v>
      </c>
      <c r="N87" s="15">
        <v>0</v>
      </c>
      <c r="O87" s="15">
        <v>0</v>
      </c>
      <c r="P87" s="91"/>
      <c r="Q87" s="13"/>
      <c r="R87" s="69"/>
    </row>
    <row r="88" spans="1:18" ht="26.45" customHeight="1" x14ac:dyDescent="0.2">
      <c r="A88" s="175"/>
      <c r="B88" s="154" t="s">
        <v>79</v>
      </c>
      <c r="C88" s="114" t="s">
        <v>73</v>
      </c>
      <c r="D88" s="160" t="s">
        <v>64</v>
      </c>
      <c r="E88" s="161"/>
      <c r="F88" s="162"/>
      <c r="G88" s="115" t="s">
        <v>63</v>
      </c>
      <c r="H88" s="115" t="s">
        <v>17</v>
      </c>
      <c r="I88" s="115" t="s">
        <v>65</v>
      </c>
      <c r="J88" s="118">
        <f t="shared" ref="J88:K88" si="48">J90</f>
        <v>0</v>
      </c>
      <c r="K88" s="118">
        <f t="shared" si="48"/>
        <v>0</v>
      </c>
      <c r="L88" s="15">
        <f>L90</f>
        <v>0</v>
      </c>
      <c r="M88" s="15">
        <f t="shared" ref="M88" si="49">M90</f>
        <v>0</v>
      </c>
      <c r="N88" s="15">
        <f t="shared" ref="N88:O88" si="50">N90</f>
        <v>0</v>
      </c>
      <c r="O88" s="15">
        <f t="shared" si="50"/>
        <v>0</v>
      </c>
      <c r="P88" s="223"/>
      <c r="Q88" s="13"/>
      <c r="R88" s="69"/>
    </row>
    <row r="89" spans="1:18" x14ac:dyDescent="0.2">
      <c r="A89" s="176"/>
      <c r="B89" s="155"/>
      <c r="C89" s="117" t="s">
        <v>1</v>
      </c>
      <c r="D89" s="163"/>
      <c r="E89" s="161"/>
      <c r="F89" s="162"/>
      <c r="G89" s="115"/>
      <c r="H89" s="115"/>
      <c r="I89" s="115"/>
      <c r="J89" s="119"/>
      <c r="K89" s="119"/>
      <c r="L89" s="119"/>
      <c r="M89" s="119"/>
      <c r="N89" s="119"/>
      <c r="O89" s="119"/>
      <c r="P89" s="224"/>
      <c r="Q89" s="13"/>
      <c r="R89" s="69"/>
    </row>
    <row r="90" spans="1:18" ht="82.5" customHeight="1" x14ac:dyDescent="0.2">
      <c r="A90" s="177"/>
      <c r="B90" s="156"/>
      <c r="C90" s="125" t="s">
        <v>81</v>
      </c>
      <c r="D90" s="157" t="s">
        <v>64</v>
      </c>
      <c r="E90" s="158"/>
      <c r="F90" s="159"/>
      <c r="G90" s="75" t="s">
        <v>63</v>
      </c>
      <c r="H90" s="75" t="s">
        <v>17</v>
      </c>
      <c r="I90" s="75" t="s">
        <v>65</v>
      </c>
      <c r="J90" s="76">
        <v>0</v>
      </c>
      <c r="K90" s="76">
        <v>0</v>
      </c>
      <c r="L90" s="76">
        <v>0</v>
      </c>
      <c r="M90" s="76">
        <v>0</v>
      </c>
      <c r="N90" s="76">
        <v>0</v>
      </c>
      <c r="O90" s="76">
        <v>0</v>
      </c>
      <c r="P90" s="225"/>
      <c r="Q90" s="13"/>
      <c r="R90" s="69"/>
    </row>
    <row r="91" spans="1:18" ht="15.6" customHeight="1" x14ac:dyDescent="0.2">
      <c r="A91" s="171"/>
      <c r="B91" s="171" t="s">
        <v>55</v>
      </c>
      <c r="C91" s="114" t="s">
        <v>74</v>
      </c>
      <c r="D91" s="174" t="s">
        <v>53</v>
      </c>
      <c r="E91" s="174"/>
      <c r="F91" s="174"/>
      <c r="G91" s="115" t="s">
        <v>52</v>
      </c>
      <c r="H91" s="115" t="s">
        <v>54</v>
      </c>
      <c r="I91" s="115" t="s">
        <v>96</v>
      </c>
      <c r="J91" s="118">
        <f t="shared" ref="J91:K91" si="51">J93</f>
        <v>8413000</v>
      </c>
      <c r="K91" s="118">
        <f t="shared" si="51"/>
        <v>8413000</v>
      </c>
      <c r="L91" s="118">
        <f t="shared" ref="L91" si="52">L93</f>
        <v>8063000</v>
      </c>
      <c r="M91" s="118">
        <f t="shared" ref="M91:O91" si="53">M93</f>
        <v>8063000</v>
      </c>
      <c r="N91" s="118">
        <f t="shared" si="53"/>
        <v>8063000</v>
      </c>
      <c r="O91" s="118">
        <f t="shared" si="53"/>
        <v>8063000</v>
      </c>
      <c r="P91" s="251"/>
      <c r="R91" s="69"/>
    </row>
    <row r="92" spans="1:18" x14ac:dyDescent="0.2">
      <c r="A92" s="171"/>
      <c r="B92" s="171"/>
      <c r="C92" s="117" t="s">
        <v>1</v>
      </c>
      <c r="D92" s="181"/>
      <c r="E92" s="181"/>
      <c r="F92" s="181"/>
      <c r="G92" s="115"/>
      <c r="H92" s="115"/>
      <c r="I92" s="115"/>
      <c r="J92" s="118"/>
      <c r="K92" s="118"/>
      <c r="L92" s="118"/>
      <c r="M92" s="118"/>
      <c r="N92" s="118"/>
      <c r="O92" s="118"/>
      <c r="P92" s="252"/>
      <c r="R92" s="69"/>
    </row>
    <row r="93" spans="1:18" ht="45" x14ac:dyDescent="0.25">
      <c r="A93" s="171"/>
      <c r="B93" s="171"/>
      <c r="C93" s="71" t="s">
        <v>51</v>
      </c>
      <c r="D93" s="182" t="s">
        <v>53</v>
      </c>
      <c r="E93" s="182"/>
      <c r="F93" s="182"/>
      <c r="G93" s="72" t="s">
        <v>52</v>
      </c>
      <c r="H93" s="72" t="s">
        <v>54</v>
      </c>
      <c r="I93" s="72" t="s">
        <v>96</v>
      </c>
      <c r="J93" s="73">
        <v>8413000</v>
      </c>
      <c r="K93" s="73">
        <v>8413000</v>
      </c>
      <c r="L93" s="73">
        <v>8063000</v>
      </c>
      <c r="M93" s="73">
        <v>8063000</v>
      </c>
      <c r="N93" s="73">
        <v>8063000</v>
      </c>
      <c r="O93" s="73">
        <v>8063000</v>
      </c>
      <c r="P93" s="253"/>
      <c r="R93" s="69"/>
    </row>
    <row r="94" spans="1:18" hidden="1" x14ac:dyDescent="0.2">
      <c r="A94" s="164"/>
      <c r="B94" s="165" t="s">
        <v>85</v>
      </c>
      <c r="C94" s="32" t="s">
        <v>74</v>
      </c>
      <c r="D94" s="153" t="s">
        <v>89</v>
      </c>
      <c r="E94" s="148"/>
      <c r="F94" s="149"/>
      <c r="G94" s="78" t="s">
        <v>52</v>
      </c>
      <c r="H94" s="78" t="s">
        <v>54</v>
      </c>
      <c r="I94" s="87" t="s">
        <v>96</v>
      </c>
      <c r="J94" s="15">
        <f t="shared" ref="J94:K94" si="54">J96</f>
        <v>0</v>
      </c>
      <c r="K94" s="15">
        <f t="shared" si="54"/>
        <v>0</v>
      </c>
      <c r="L94" s="15">
        <f t="shared" ref="L94:O94" si="55">L96</f>
        <v>0</v>
      </c>
      <c r="M94" s="15">
        <f t="shared" si="55"/>
        <v>0</v>
      </c>
      <c r="N94" s="15">
        <f t="shared" si="55"/>
        <v>0</v>
      </c>
      <c r="O94" s="15">
        <f t="shared" si="55"/>
        <v>0</v>
      </c>
      <c r="P94" s="255"/>
      <c r="Q94" s="13"/>
      <c r="R94" s="69"/>
    </row>
    <row r="95" spans="1:18" hidden="1" x14ac:dyDescent="0.2">
      <c r="A95" s="164"/>
      <c r="B95" s="166"/>
      <c r="C95" s="46" t="s">
        <v>1</v>
      </c>
      <c r="D95" s="147"/>
      <c r="E95" s="148"/>
      <c r="F95" s="149"/>
      <c r="G95" s="78"/>
      <c r="H95" s="78"/>
      <c r="I95" s="60"/>
      <c r="J95" s="15"/>
      <c r="K95" s="15"/>
      <c r="L95" s="15"/>
      <c r="M95" s="15"/>
      <c r="N95" s="15"/>
      <c r="O95" s="15"/>
      <c r="P95" s="256"/>
      <c r="Q95" s="13"/>
      <c r="R95" s="69"/>
    </row>
    <row r="96" spans="1:18" ht="45" hidden="1" x14ac:dyDescent="0.25">
      <c r="A96" s="164"/>
      <c r="B96" s="167"/>
      <c r="C96" s="71" t="s">
        <v>51</v>
      </c>
      <c r="D96" s="168" t="s">
        <v>89</v>
      </c>
      <c r="E96" s="169"/>
      <c r="F96" s="170"/>
      <c r="G96" s="72" t="s">
        <v>52</v>
      </c>
      <c r="H96" s="72" t="s">
        <v>54</v>
      </c>
      <c r="I96" s="72" t="s">
        <v>96</v>
      </c>
      <c r="J96" s="92">
        <v>0</v>
      </c>
      <c r="K96" s="92">
        <v>0</v>
      </c>
      <c r="L96" s="92">
        <v>0</v>
      </c>
      <c r="M96" s="92">
        <v>0</v>
      </c>
      <c r="N96" s="92">
        <v>0</v>
      </c>
      <c r="O96" s="92">
        <v>0</v>
      </c>
      <c r="P96" s="257"/>
      <c r="Q96" s="13"/>
      <c r="R96" s="69"/>
    </row>
    <row r="97" spans="1:19" ht="25.5" customHeight="1" x14ac:dyDescent="0.2">
      <c r="A97" s="164"/>
      <c r="B97" s="165" t="s">
        <v>71</v>
      </c>
      <c r="C97" s="114" t="s">
        <v>73</v>
      </c>
      <c r="D97" s="163" t="s">
        <v>72</v>
      </c>
      <c r="E97" s="161"/>
      <c r="F97" s="162"/>
      <c r="G97" s="115" t="s">
        <v>84</v>
      </c>
      <c r="H97" s="115" t="s">
        <v>84</v>
      </c>
      <c r="I97" s="115" t="s">
        <v>84</v>
      </c>
      <c r="J97" s="118">
        <f t="shared" ref="J97:K97" si="56">J99+J100</f>
        <v>3825916.16</v>
      </c>
      <c r="K97" s="118">
        <f t="shared" si="56"/>
        <v>3813320.63</v>
      </c>
      <c r="L97" s="118">
        <f>L99+L100</f>
        <v>15000</v>
      </c>
      <c r="M97" s="118">
        <f t="shared" ref="M97:O97" si="57">M99+M100</f>
        <v>9074.4</v>
      </c>
      <c r="N97" s="118">
        <f t="shared" si="57"/>
        <v>0</v>
      </c>
      <c r="O97" s="118">
        <f t="shared" si="57"/>
        <v>0</v>
      </c>
      <c r="P97" s="220" t="s">
        <v>152</v>
      </c>
      <c r="R97" s="69"/>
    </row>
    <row r="98" spans="1:19" x14ac:dyDescent="0.2">
      <c r="A98" s="164"/>
      <c r="B98" s="166"/>
      <c r="C98" s="117" t="s">
        <v>1</v>
      </c>
      <c r="D98" s="181"/>
      <c r="E98" s="181"/>
      <c r="F98" s="181"/>
      <c r="G98" s="115"/>
      <c r="H98" s="115"/>
      <c r="I98" s="115"/>
      <c r="J98" s="118"/>
      <c r="K98" s="118"/>
      <c r="L98" s="118"/>
      <c r="M98" s="118"/>
      <c r="N98" s="118"/>
      <c r="O98" s="118"/>
      <c r="P98" s="221"/>
      <c r="R98" s="69"/>
    </row>
    <row r="99" spans="1:19" ht="41.45" customHeight="1" x14ac:dyDescent="0.25">
      <c r="A99" s="164"/>
      <c r="B99" s="166"/>
      <c r="C99" s="71" t="s">
        <v>51</v>
      </c>
      <c r="D99" s="183" t="s">
        <v>72</v>
      </c>
      <c r="E99" s="169"/>
      <c r="F99" s="170"/>
      <c r="G99" s="72" t="s">
        <v>52</v>
      </c>
      <c r="H99" s="72" t="s">
        <v>54</v>
      </c>
      <c r="I99" s="72" t="s">
        <v>96</v>
      </c>
      <c r="J99" s="73">
        <v>3825916.16</v>
      </c>
      <c r="K99" s="73">
        <v>3813320.63</v>
      </c>
      <c r="L99" s="73">
        <v>15000</v>
      </c>
      <c r="M99" s="73">
        <v>9074.4</v>
      </c>
      <c r="N99" s="73">
        <v>0</v>
      </c>
      <c r="O99" s="73">
        <v>0</v>
      </c>
      <c r="P99" s="221"/>
      <c r="R99" s="69"/>
    </row>
    <row r="100" spans="1:19" s="49" customFormat="1" ht="32.25" customHeight="1" x14ac:dyDescent="0.25">
      <c r="A100" s="164"/>
      <c r="B100" s="167"/>
      <c r="C100" s="120" t="s">
        <v>5</v>
      </c>
      <c r="D100" s="160" t="s">
        <v>72</v>
      </c>
      <c r="E100" s="172"/>
      <c r="F100" s="173"/>
      <c r="G100" s="115" t="s">
        <v>8</v>
      </c>
      <c r="H100" s="115" t="s">
        <v>17</v>
      </c>
      <c r="I100" s="115" t="s">
        <v>116</v>
      </c>
      <c r="J100" s="118">
        <v>0</v>
      </c>
      <c r="K100" s="118">
        <v>0</v>
      </c>
      <c r="L100" s="118">
        <v>0</v>
      </c>
      <c r="M100" s="118">
        <v>0</v>
      </c>
      <c r="N100" s="118">
        <v>0</v>
      </c>
      <c r="O100" s="118">
        <v>0</v>
      </c>
      <c r="P100" s="222"/>
      <c r="Q100" s="13"/>
      <c r="R100" s="69"/>
      <c r="S100" s="1"/>
    </row>
    <row r="101" spans="1:19" s="49" customFormat="1" ht="25.5" hidden="1" customHeight="1" x14ac:dyDescent="0.2">
      <c r="A101" s="175"/>
      <c r="B101" s="154" t="s">
        <v>82</v>
      </c>
      <c r="C101" s="32" t="s">
        <v>73</v>
      </c>
      <c r="D101" s="153" t="s">
        <v>83</v>
      </c>
      <c r="E101" s="190"/>
      <c r="F101" s="191"/>
      <c r="G101" s="78" t="s">
        <v>8</v>
      </c>
      <c r="H101" s="78" t="s">
        <v>17</v>
      </c>
      <c r="I101" s="53" t="s">
        <v>66</v>
      </c>
      <c r="J101" s="15">
        <f>J103</f>
        <v>0</v>
      </c>
      <c r="K101" s="15">
        <f>K103</f>
        <v>0</v>
      </c>
      <c r="L101" s="15">
        <f>L103</f>
        <v>0</v>
      </c>
      <c r="M101" s="15">
        <f>M103</f>
        <v>0</v>
      </c>
      <c r="N101" s="15">
        <v>0</v>
      </c>
      <c r="O101" s="15">
        <v>0</v>
      </c>
      <c r="P101" s="255"/>
      <c r="Q101" s="13"/>
      <c r="R101" s="69"/>
      <c r="S101" s="1"/>
    </row>
    <row r="102" spans="1:19" s="49" customFormat="1" ht="22.5" hidden="1" customHeight="1" x14ac:dyDescent="0.2">
      <c r="A102" s="176"/>
      <c r="B102" s="155"/>
      <c r="C102" s="46" t="s">
        <v>1</v>
      </c>
      <c r="D102" s="153"/>
      <c r="E102" s="190"/>
      <c r="F102" s="191"/>
      <c r="G102" s="78"/>
      <c r="H102" s="78"/>
      <c r="I102" s="53"/>
      <c r="J102" s="15"/>
      <c r="K102" s="15"/>
      <c r="L102" s="15"/>
      <c r="M102" s="15"/>
      <c r="N102" s="15"/>
      <c r="O102" s="15"/>
      <c r="P102" s="256"/>
      <c r="Q102" s="13"/>
      <c r="R102" s="69"/>
      <c r="S102" s="1"/>
    </row>
    <row r="103" spans="1:19" s="49" customFormat="1" ht="32.25" hidden="1" customHeight="1" x14ac:dyDescent="0.2">
      <c r="A103" s="177"/>
      <c r="B103" s="156"/>
      <c r="C103" s="32" t="s">
        <v>5</v>
      </c>
      <c r="D103" s="153" t="s">
        <v>83</v>
      </c>
      <c r="E103" s="190"/>
      <c r="F103" s="191"/>
      <c r="G103" s="78" t="s">
        <v>8</v>
      </c>
      <c r="H103" s="78" t="s">
        <v>17</v>
      </c>
      <c r="I103" s="53" t="s">
        <v>66</v>
      </c>
      <c r="J103" s="15">
        <v>0</v>
      </c>
      <c r="K103" s="15">
        <v>0</v>
      </c>
      <c r="L103" s="15">
        <v>0</v>
      </c>
      <c r="M103" s="15">
        <v>0</v>
      </c>
      <c r="N103" s="15">
        <v>0</v>
      </c>
      <c r="O103" s="15">
        <v>0</v>
      </c>
      <c r="P103" s="257"/>
      <c r="Q103" s="13"/>
      <c r="R103" s="69"/>
      <c r="S103" s="1"/>
    </row>
    <row r="104" spans="1:19" s="49" customFormat="1" ht="32.25" hidden="1" customHeight="1" x14ac:dyDescent="0.2">
      <c r="A104" s="175"/>
      <c r="B104" s="154" t="s">
        <v>93</v>
      </c>
      <c r="C104" s="32" t="s">
        <v>73</v>
      </c>
      <c r="D104" s="153" t="s">
        <v>92</v>
      </c>
      <c r="E104" s="190"/>
      <c r="F104" s="191"/>
      <c r="G104" s="78" t="s">
        <v>8</v>
      </c>
      <c r="H104" s="78" t="s">
        <v>17</v>
      </c>
      <c r="I104" s="59" t="s">
        <v>66</v>
      </c>
      <c r="J104" s="15">
        <f t="shared" ref="J104:K104" si="58">J106</f>
        <v>0</v>
      </c>
      <c r="K104" s="15">
        <f t="shared" si="58"/>
        <v>0</v>
      </c>
      <c r="L104" s="15">
        <f>L106</f>
        <v>0</v>
      </c>
      <c r="M104" s="15">
        <f t="shared" ref="M104" si="59">M106</f>
        <v>0</v>
      </c>
      <c r="N104" s="15">
        <v>0</v>
      </c>
      <c r="O104" s="15">
        <v>0</v>
      </c>
      <c r="P104" s="226"/>
      <c r="Q104" s="13"/>
      <c r="R104" s="69"/>
      <c r="S104" s="1"/>
    </row>
    <row r="105" spans="1:19" s="49" customFormat="1" ht="32.25" hidden="1" customHeight="1" x14ac:dyDescent="0.2">
      <c r="A105" s="176"/>
      <c r="B105" s="155"/>
      <c r="C105" s="46" t="s">
        <v>1</v>
      </c>
      <c r="D105" s="153"/>
      <c r="E105" s="190"/>
      <c r="F105" s="191"/>
      <c r="G105" s="78"/>
      <c r="H105" s="78"/>
      <c r="I105" s="59"/>
      <c r="J105" s="15"/>
      <c r="K105" s="15"/>
      <c r="L105" s="15"/>
      <c r="M105" s="15"/>
      <c r="N105" s="15"/>
      <c r="O105" s="15"/>
      <c r="P105" s="227"/>
      <c r="Q105" s="13"/>
      <c r="R105" s="69"/>
      <c r="S105" s="1"/>
    </row>
    <row r="106" spans="1:19" s="49" customFormat="1" ht="32.25" hidden="1" customHeight="1" x14ac:dyDescent="0.2">
      <c r="A106" s="177"/>
      <c r="B106" s="156"/>
      <c r="C106" s="32" t="s">
        <v>5</v>
      </c>
      <c r="D106" s="153" t="s">
        <v>92</v>
      </c>
      <c r="E106" s="190"/>
      <c r="F106" s="191"/>
      <c r="G106" s="78" t="s">
        <v>8</v>
      </c>
      <c r="H106" s="78" t="s">
        <v>17</v>
      </c>
      <c r="I106" s="59" t="s">
        <v>66</v>
      </c>
      <c r="J106" s="15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228"/>
      <c r="Q106" s="13"/>
      <c r="R106" s="69"/>
      <c r="S106" s="1"/>
    </row>
    <row r="107" spans="1:19" s="49" customFormat="1" ht="32.25" customHeight="1" x14ac:dyDescent="0.2">
      <c r="A107" s="175"/>
      <c r="B107" s="154" t="s">
        <v>140</v>
      </c>
      <c r="C107" s="114" t="s">
        <v>74</v>
      </c>
      <c r="D107" s="174" t="s">
        <v>139</v>
      </c>
      <c r="E107" s="174"/>
      <c r="F107" s="174"/>
      <c r="G107" s="115" t="s">
        <v>52</v>
      </c>
      <c r="H107" s="115" t="s">
        <v>17</v>
      </c>
      <c r="I107" s="115" t="s">
        <v>141</v>
      </c>
      <c r="J107" s="118">
        <f t="shared" ref="J107:O107" si="60">J109</f>
        <v>0</v>
      </c>
      <c r="K107" s="118">
        <f t="shared" si="60"/>
        <v>0</v>
      </c>
      <c r="L107" s="118">
        <f t="shared" si="60"/>
        <v>6000000</v>
      </c>
      <c r="M107" s="118">
        <f t="shared" si="60"/>
        <v>300000</v>
      </c>
      <c r="N107" s="118">
        <f t="shared" si="60"/>
        <v>0</v>
      </c>
      <c r="O107" s="118">
        <f t="shared" si="60"/>
        <v>0</v>
      </c>
      <c r="P107" s="247" t="s">
        <v>149</v>
      </c>
      <c r="Q107" s="13"/>
      <c r="R107" s="69"/>
      <c r="S107" s="1"/>
    </row>
    <row r="108" spans="1:19" s="49" customFormat="1" ht="17.25" customHeight="1" x14ac:dyDescent="0.2">
      <c r="A108" s="176"/>
      <c r="B108" s="155"/>
      <c r="C108" s="117" t="s">
        <v>1</v>
      </c>
      <c r="D108" s="181"/>
      <c r="E108" s="181"/>
      <c r="F108" s="181"/>
      <c r="G108" s="115"/>
      <c r="H108" s="115"/>
      <c r="I108" s="115"/>
      <c r="J108" s="118"/>
      <c r="K108" s="118"/>
      <c r="L108" s="118"/>
      <c r="M108" s="118"/>
      <c r="N108" s="118"/>
      <c r="O108" s="118"/>
      <c r="P108" s="248"/>
      <c r="Q108" s="13"/>
      <c r="R108" s="69"/>
      <c r="S108" s="1"/>
    </row>
    <row r="109" spans="1:19" s="49" customFormat="1" ht="46.5" customHeight="1" x14ac:dyDescent="0.25">
      <c r="A109" s="177"/>
      <c r="B109" s="156"/>
      <c r="C109" s="71" t="s">
        <v>51</v>
      </c>
      <c r="D109" s="182" t="s">
        <v>139</v>
      </c>
      <c r="E109" s="182"/>
      <c r="F109" s="182"/>
      <c r="G109" s="72" t="s">
        <v>52</v>
      </c>
      <c r="H109" s="72" t="s">
        <v>17</v>
      </c>
      <c r="I109" s="72" t="s">
        <v>141</v>
      </c>
      <c r="J109" s="73">
        <v>0</v>
      </c>
      <c r="K109" s="73">
        <v>0</v>
      </c>
      <c r="L109" s="73">
        <v>6000000</v>
      </c>
      <c r="M109" s="73">
        <v>300000</v>
      </c>
      <c r="N109" s="73">
        <v>0</v>
      </c>
      <c r="O109" s="73">
        <v>0</v>
      </c>
      <c r="P109" s="249"/>
      <c r="Q109" s="13"/>
      <c r="R109" s="69"/>
      <c r="S109" s="1"/>
    </row>
    <row r="110" spans="1:19" s="49" customFormat="1" ht="32.25" customHeight="1" x14ac:dyDescent="0.2">
      <c r="A110" s="150"/>
      <c r="B110" s="258" t="s">
        <v>108</v>
      </c>
      <c r="C110" s="32" t="s">
        <v>73</v>
      </c>
      <c r="D110" s="153" t="s">
        <v>135</v>
      </c>
      <c r="E110" s="190"/>
      <c r="F110" s="191"/>
      <c r="G110" s="78" t="s">
        <v>8</v>
      </c>
      <c r="H110" s="78" t="s">
        <v>17</v>
      </c>
      <c r="I110" s="87" t="s">
        <v>115</v>
      </c>
      <c r="J110" s="15">
        <f t="shared" ref="J110:O110" si="61">J112</f>
        <v>10044500</v>
      </c>
      <c r="K110" s="15">
        <f t="shared" si="61"/>
        <v>10044500</v>
      </c>
      <c r="L110" s="15">
        <f>L112</f>
        <v>9062720</v>
      </c>
      <c r="M110" s="15">
        <f t="shared" si="61"/>
        <v>9062720</v>
      </c>
      <c r="N110" s="15">
        <f t="shared" si="61"/>
        <v>0</v>
      </c>
      <c r="O110" s="15">
        <f t="shared" si="61"/>
        <v>0</v>
      </c>
      <c r="P110" s="255"/>
      <c r="Q110" s="13"/>
      <c r="R110" s="69"/>
      <c r="S110" s="1"/>
    </row>
    <row r="111" spans="1:19" s="49" customFormat="1" ht="32.25" customHeight="1" x14ac:dyDescent="0.2">
      <c r="A111" s="151"/>
      <c r="B111" s="259"/>
      <c r="C111" s="46" t="s">
        <v>1</v>
      </c>
      <c r="D111" s="153"/>
      <c r="E111" s="190"/>
      <c r="F111" s="191"/>
      <c r="G111" s="78"/>
      <c r="H111" s="78"/>
      <c r="I111" s="57"/>
      <c r="J111" s="15"/>
      <c r="K111" s="15"/>
      <c r="L111" s="15"/>
      <c r="M111" s="15"/>
      <c r="N111" s="15"/>
      <c r="O111" s="15"/>
      <c r="P111" s="256"/>
      <c r="Q111" s="13"/>
      <c r="R111" s="69"/>
      <c r="S111" s="1"/>
    </row>
    <row r="112" spans="1:19" s="49" customFormat="1" ht="42" customHeight="1" x14ac:dyDescent="0.2">
      <c r="A112" s="152"/>
      <c r="B112" s="260"/>
      <c r="C112" s="32" t="s">
        <v>5</v>
      </c>
      <c r="D112" s="153" t="s">
        <v>135</v>
      </c>
      <c r="E112" s="190"/>
      <c r="F112" s="191"/>
      <c r="G112" s="78" t="s">
        <v>8</v>
      </c>
      <c r="H112" s="78" t="s">
        <v>17</v>
      </c>
      <c r="I112" s="87" t="s">
        <v>115</v>
      </c>
      <c r="J112" s="15">
        <f>6780000+2260000+1004500</f>
        <v>10044500</v>
      </c>
      <c r="K112" s="15">
        <f>6780000+2260000+1004500</f>
        <v>10044500</v>
      </c>
      <c r="L112" s="15">
        <f>6043665+2014555+1004500</f>
        <v>9062720</v>
      </c>
      <c r="M112" s="15">
        <v>9062720</v>
      </c>
      <c r="N112" s="15">
        <v>0</v>
      </c>
      <c r="O112" s="15">
        <v>0</v>
      </c>
      <c r="P112" s="257"/>
      <c r="Q112" s="13"/>
      <c r="R112" s="69"/>
      <c r="S112" s="1"/>
    </row>
    <row r="113" spans="1:19" s="49" customFormat="1" ht="28.5" customHeight="1" x14ac:dyDescent="0.2">
      <c r="A113" s="150"/>
      <c r="B113" s="258" t="s">
        <v>153</v>
      </c>
      <c r="C113" s="32" t="s">
        <v>73</v>
      </c>
      <c r="D113" s="153" t="s">
        <v>83</v>
      </c>
      <c r="E113" s="190"/>
      <c r="F113" s="191"/>
      <c r="G113" s="129" t="s">
        <v>52</v>
      </c>
      <c r="H113" s="129" t="s">
        <v>17</v>
      </c>
      <c r="I113" s="129" t="s">
        <v>154</v>
      </c>
      <c r="J113" s="15">
        <v>0</v>
      </c>
      <c r="K113" s="15">
        <v>0</v>
      </c>
      <c r="L113" s="15">
        <v>12000</v>
      </c>
      <c r="M113" s="15">
        <v>0</v>
      </c>
      <c r="N113" s="15">
        <v>0</v>
      </c>
      <c r="O113" s="15">
        <v>0</v>
      </c>
      <c r="P113" s="130"/>
      <c r="Q113" s="13"/>
      <c r="R113" s="69"/>
      <c r="S113" s="1"/>
    </row>
    <row r="114" spans="1:19" s="49" customFormat="1" ht="26.25" customHeight="1" x14ac:dyDescent="0.2">
      <c r="A114" s="151"/>
      <c r="B114" s="259"/>
      <c r="C114" s="46" t="s">
        <v>1</v>
      </c>
      <c r="D114" s="153"/>
      <c r="E114" s="190"/>
      <c r="F114" s="191"/>
      <c r="G114" s="129"/>
      <c r="H114" s="129"/>
      <c r="I114" s="129"/>
      <c r="J114" s="15"/>
      <c r="K114" s="15"/>
      <c r="L114" s="15"/>
      <c r="M114" s="15"/>
      <c r="N114" s="15"/>
      <c r="O114" s="15"/>
      <c r="P114" s="130"/>
      <c r="Q114" s="13"/>
      <c r="R114" s="69"/>
      <c r="S114" s="1"/>
    </row>
    <row r="115" spans="1:19" s="49" customFormat="1" ht="24" customHeight="1" x14ac:dyDescent="0.2">
      <c r="A115" s="152"/>
      <c r="B115" s="260"/>
      <c r="C115" s="32" t="s">
        <v>5</v>
      </c>
      <c r="D115" s="153" t="s">
        <v>83</v>
      </c>
      <c r="E115" s="190"/>
      <c r="F115" s="191"/>
      <c r="G115" s="129" t="s">
        <v>52</v>
      </c>
      <c r="H115" s="129" t="s">
        <v>17</v>
      </c>
      <c r="I115" s="129" t="s">
        <v>154</v>
      </c>
      <c r="J115" s="15">
        <v>0</v>
      </c>
      <c r="K115" s="15">
        <v>0</v>
      </c>
      <c r="L115" s="15">
        <v>12000</v>
      </c>
      <c r="M115" s="15">
        <v>0</v>
      </c>
      <c r="N115" s="15">
        <v>0</v>
      </c>
      <c r="O115" s="15">
        <v>0</v>
      </c>
      <c r="P115" s="130"/>
      <c r="Q115" s="13"/>
      <c r="R115" s="69"/>
      <c r="S115" s="1"/>
    </row>
    <row r="116" spans="1:19" ht="38.25" customHeight="1" x14ac:dyDescent="0.2">
      <c r="A116" s="230" t="s">
        <v>32</v>
      </c>
      <c r="B116" s="261" t="s">
        <v>61</v>
      </c>
      <c r="C116" s="32" t="s">
        <v>3</v>
      </c>
      <c r="D116" s="138" t="s">
        <v>47</v>
      </c>
      <c r="E116" s="138"/>
      <c r="F116" s="138"/>
      <c r="G116" s="78" t="s">
        <v>8</v>
      </c>
      <c r="H116" s="78" t="s">
        <v>84</v>
      </c>
      <c r="I116" s="53" t="s">
        <v>84</v>
      </c>
      <c r="J116" s="15">
        <f>J118+J119</f>
        <v>145872164</v>
      </c>
      <c r="K116" s="15">
        <f>K118+K119</f>
        <v>145831507.69999999</v>
      </c>
      <c r="L116" s="15">
        <f>L118+L119</f>
        <v>158399901.80000001</v>
      </c>
      <c r="M116" s="113">
        <f>M118+M119</f>
        <v>156874847.78</v>
      </c>
      <c r="N116" s="15">
        <f t="shared" ref="N116:O116" si="62">N118</f>
        <v>140594211</v>
      </c>
      <c r="O116" s="15">
        <f t="shared" si="62"/>
        <v>140594211</v>
      </c>
      <c r="P116" s="209"/>
      <c r="R116" s="69"/>
    </row>
    <row r="117" spans="1:19" ht="25.5" x14ac:dyDescent="0.2">
      <c r="A117" s="231"/>
      <c r="B117" s="262"/>
      <c r="C117" s="32" t="s">
        <v>1</v>
      </c>
      <c r="D117" s="146"/>
      <c r="E117" s="146"/>
      <c r="F117" s="146"/>
      <c r="G117" s="78"/>
      <c r="H117" s="78"/>
      <c r="I117" s="53"/>
      <c r="J117" s="15"/>
      <c r="K117" s="15"/>
      <c r="L117" s="15"/>
      <c r="M117" s="15"/>
      <c r="N117" s="15"/>
      <c r="O117" s="15"/>
      <c r="P117" s="203"/>
      <c r="R117" s="69"/>
    </row>
    <row r="118" spans="1:19" ht="25.5" x14ac:dyDescent="0.2">
      <c r="A118" s="231"/>
      <c r="B118" s="262"/>
      <c r="C118" s="32" t="s">
        <v>5</v>
      </c>
      <c r="D118" s="138" t="s">
        <v>47</v>
      </c>
      <c r="E118" s="138"/>
      <c r="F118" s="138"/>
      <c r="G118" s="78" t="s">
        <v>8</v>
      </c>
      <c r="H118" s="78" t="s">
        <v>84</v>
      </c>
      <c r="I118" s="53" t="s">
        <v>84</v>
      </c>
      <c r="J118" s="15">
        <f t="shared" ref="J118:O118" si="63">J122+J123+J126+J136+J137</f>
        <v>145872164</v>
      </c>
      <c r="K118" s="15">
        <f t="shared" si="63"/>
        <v>145831507.69999999</v>
      </c>
      <c r="L118" s="15">
        <f t="shared" si="63"/>
        <v>158387901.80000001</v>
      </c>
      <c r="M118" s="15">
        <f t="shared" si="63"/>
        <v>156862847.78</v>
      </c>
      <c r="N118" s="15">
        <f t="shared" si="63"/>
        <v>140594211</v>
      </c>
      <c r="O118" s="15">
        <f t="shared" si="63"/>
        <v>140594211</v>
      </c>
      <c r="P118" s="204"/>
      <c r="Q118" s="95"/>
      <c r="R118" s="69"/>
      <c r="S118" s="69"/>
    </row>
    <row r="119" spans="1:19" ht="45" x14ac:dyDescent="0.25">
      <c r="A119" s="232"/>
      <c r="B119" s="263"/>
      <c r="C119" s="71" t="s">
        <v>51</v>
      </c>
      <c r="D119" s="168" t="s">
        <v>95</v>
      </c>
      <c r="E119" s="186"/>
      <c r="F119" s="187"/>
      <c r="G119" s="72" t="s">
        <v>52</v>
      </c>
      <c r="H119" s="72" t="s">
        <v>54</v>
      </c>
      <c r="I119" s="72" t="s">
        <v>96</v>
      </c>
      <c r="J119" s="73">
        <f>J143</f>
        <v>0</v>
      </c>
      <c r="K119" s="73">
        <f>K143</f>
        <v>0</v>
      </c>
      <c r="L119" s="73">
        <f>L143</f>
        <v>12000</v>
      </c>
      <c r="M119" s="73">
        <f>M143</f>
        <v>12000</v>
      </c>
      <c r="N119" s="73">
        <f t="shared" ref="N119:O119" si="64">N140</f>
        <v>0</v>
      </c>
      <c r="O119" s="73">
        <f t="shared" si="64"/>
        <v>0</v>
      </c>
      <c r="P119" s="62"/>
      <c r="R119" s="69"/>
      <c r="S119" s="69"/>
    </row>
    <row r="120" spans="1:19" ht="25.5" customHeight="1" x14ac:dyDescent="0.2">
      <c r="A120" s="143"/>
      <c r="B120" s="143" t="s">
        <v>48</v>
      </c>
      <c r="C120" s="32" t="s">
        <v>73</v>
      </c>
      <c r="D120" s="138" t="s">
        <v>49</v>
      </c>
      <c r="E120" s="138"/>
      <c r="F120" s="138"/>
      <c r="G120" s="78" t="s">
        <v>8</v>
      </c>
      <c r="H120" s="78" t="s">
        <v>68</v>
      </c>
      <c r="I120" s="87" t="s">
        <v>115</v>
      </c>
      <c r="J120" s="15">
        <f t="shared" ref="J120:K120" si="65">J122</f>
        <v>95223978</v>
      </c>
      <c r="K120" s="15">
        <f t="shared" si="65"/>
        <v>95223978</v>
      </c>
      <c r="L120" s="15">
        <f t="shared" ref="L120:M120" si="66">L122</f>
        <v>96400744.799999997</v>
      </c>
      <c r="M120" s="15">
        <f t="shared" si="66"/>
        <v>95323078.829999998</v>
      </c>
      <c r="N120" s="15">
        <f>N122</f>
        <v>84986871</v>
      </c>
      <c r="O120" s="15">
        <f t="shared" ref="O120" si="67">O122</f>
        <v>84986871</v>
      </c>
      <c r="P120" s="220" t="s">
        <v>148</v>
      </c>
      <c r="R120" s="69"/>
    </row>
    <row r="121" spans="1:19" x14ac:dyDescent="0.2">
      <c r="A121" s="143"/>
      <c r="B121" s="143"/>
      <c r="C121" s="46" t="s">
        <v>1</v>
      </c>
      <c r="D121" s="146"/>
      <c r="E121" s="146"/>
      <c r="F121" s="146"/>
      <c r="G121" s="78"/>
      <c r="H121" s="78"/>
      <c r="I121" s="53"/>
      <c r="J121" s="15"/>
      <c r="K121" s="15"/>
      <c r="L121" s="15"/>
      <c r="M121" s="15"/>
      <c r="N121" s="15"/>
      <c r="O121" s="15"/>
      <c r="P121" s="221"/>
      <c r="R121" s="69"/>
    </row>
    <row r="122" spans="1:19" ht="49.15" customHeight="1" x14ac:dyDescent="0.2">
      <c r="A122" s="143"/>
      <c r="B122" s="143"/>
      <c r="C122" s="32" t="s">
        <v>5</v>
      </c>
      <c r="D122" s="138" t="s">
        <v>49</v>
      </c>
      <c r="E122" s="138"/>
      <c r="F122" s="138"/>
      <c r="G122" s="78" t="s">
        <v>8</v>
      </c>
      <c r="H122" s="78" t="s">
        <v>68</v>
      </c>
      <c r="I122" s="87" t="s">
        <v>115</v>
      </c>
      <c r="J122" s="15">
        <v>95223978</v>
      </c>
      <c r="K122" s="15">
        <v>95223978</v>
      </c>
      <c r="L122" s="15">
        <v>96400744.799999997</v>
      </c>
      <c r="M122" s="15">
        <v>95323078.829999998</v>
      </c>
      <c r="N122" s="15">
        <v>84986871</v>
      </c>
      <c r="O122" s="15">
        <v>84986871</v>
      </c>
      <c r="P122" s="222"/>
      <c r="Q122" s="13"/>
      <c r="R122" s="69"/>
      <c r="S122" s="99"/>
    </row>
    <row r="123" spans="1:19" ht="38.25" customHeight="1" x14ac:dyDescent="0.2">
      <c r="A123" s="143"/>
      <c r="B123" s="143" t="s">
        <v>123</v>
      </c>
      <c r="C123" s="32" t="s">
        <v>73</v>
      </c>
      <c r="D123" s="138" t="s">
        <v>95</v>
      </c>
      <c r="E123" s="138"/>
      <c r="F123" s="138"/>
      <c r="G123" s="96" t="s">
        <v>8</v>
      </c>
      <c r="H123" s="96" t="s">
        <v>68</v>
      </c>
      <c r="I123" s="96" t="s">
        <v>115</v>
      </c>
      <c r="J123" s="15">
        <f t="shared" ref="J123:M123" si="68">J125</f>
        <v>0</v>
      </c>
      <c r="K123" s="15">
        <f t="shared" si="68"/>
        <v>0</v>
      </c>
      <c r="L123" s="15">
        <f t="shared" si="68"/>
        <v>204964</v>
      </c>
      <c r="M123" s="15">
        <f t="shared" si="68"/>
        <v>204964</v>
      </c>
      <c r="N123" s="15">
        <f>N125</f>
        <v>0</v>
      </c>
      <c r="O123" s="15">
        <f t="shared" ref="O123" si="69">O125</f>
        <v>0</v>
      </c>
      <c r="P123" s="223"/>
      <c r="Q123" s="13"/>
      <c r="R123" s="69"/>
      <c r="S123" s="99"/>
    </row>
    <row r="124" spans="1:19" ht="32.25" customHeight="1" x14ac:dyDescent="0.2">
      <c r="A124" s="143"/>
      <c r="B124" s="143"/>
      <c r="C124" s="46" t="s">
        <v>1</v>
      </c>
      <c r="D124" s="146"/>
      <c r="E124" s="146"/>
      <c r="F124" s="146"/>
      <c r="G124" s="96"/>
      <c r="H124" s="96"/>
      <c r="I124" s="96"/>
      <c r="J124" s="15"/>
      <c r="K124" s="15"/>
      <c r="L124" s="15"/>
      <c r="M124" s="15"/>
      <c r="N124" s="15"/>
      <c r="O124" s="15"/>
      <c r="P124" s="224"/>
      <c r="Q124" s="13"/>
      <c r="R124" s="69"/>
      <c r="S124" s="99"/>
    </row>
    <row r="125" spans="1:19" ht="38.25" customHeight="1" x14ac:dyDescent="0.2">
      <c r="A125" s="143"/>
      <c r="B125" s="143"/>
      <c r="C125" s="32" t="s">
        <v>5</v>
      </c>
      <c r="D125" s="138" t="s">
        <v>95</v>
      </c>
      <c r="E125" s="138"/>
      <c r="F125" s="138"/>
      <c r="G125" s="96" t="s">
        <v>8</v>
      </c>
      <c r="H125" s="96" t="s">
        <v>68</v>
      </c>
      <c r="I125" s="96" t="s">
        <v>115</v>
      </c>
      <c r="J125" s="15">
        <v>0</v>
      </c>
      <c r="K125" s="15">
        <v>0</v>
      </c>
      <c r="L125" s="15">
        <v>204964</v>
      </c>
      <c r="M125" s="15">
        <v>204964</v>
      </c>
      <c r="N125" s="15">
        <v>0</v>
      </c>
      <c r="O125" s="15">
        <v>0</v>
      </c>
      <c r="P125" s="225"/>
      <c r="Q125" s="13"/>
      <c r="R125" s="69"/>
      <c r="S125" s="99"/>
    </row>
    <row r="126" spans="1:19" ht="25.5" x14ac:dyDescent="0.2">
      <c r="A126" s="237"/>
      <c r="B126" s="237" t="s">
        <v>7</v>
      </c>
      <c r="C126" s="32" t="s">
        <v>73</v>
      </c>
      <c r="D126" s="138" t="s">
        <v>50</v>
      </c>
      <c r="E126" s="138"/>
      <c r="F126" s="138"/>
      <c r="G126" s="78" t="s">
        <v>8</v>
      </c>
      <c r="H126" s="78" t="s">
        <v>17</v>
      </c>
      <c r="I126" s="53" t="s">
        <v>84</v>
      </c>
      <c r="J126" s="15">
        <f t="shared" ref="J126:O126" si="70">SUM(J128:J133)</f>
        <v>50648186</v>
      </c>
      <c r="K126" s="15">
        <f t="shared" si="70"/>
        <v>50607529.700000003</v>
      </c>
      <c r="L126" s="15">
        <f>SUM(L128:L133)</f>
        <v>61782193</v>
      </c>
      <c r="M126" s="15">
        <f t="shared" si="70"/>
        <v>61334804.950000003</v>
      </c>
      <c r="N126" s="15">
        <f t="shared" si="70"/>
        <v>55607340</v>
      </c>
      <c r="O126" s="15">
        <f t="shared" si="70"/>
        <v>55607340</v>
      </c>
      <c r="P126" s="244" t="s">
        <v>150</v>
      </c>
      <c r="Q126" s="106"/>
      <c r="R126" s="69"/>
      <c r="S126" s="99"/>
    </row>
    <row r="127" spans="1:19" x14ac:dyDescent="0.2">
      <c r="A127" s="237"/>
      <c r="B127" s="237"/>
      <c r="C127" s="46" t="s">
        <v>1</v>
      </c>
      <c r="D127" s="146"/>
      <c r="E127" s="146"/>
      <c r="F127" s="146"/>
      <c r="G127" s="78"/>
      <c r="H127" s="78"/>
      <c r="I127" s="53"/>
      <c r="J127" s="15"/>
      <c r="K127" s="15"/>
      <c r="L127" s="15"/>
      <c r="M127" s="15"/>
      <c r="N127" s="15"/>
      <c r="O127" s="15"/>
      <c r="P127" s="211"/>
      <c r="Q127" s="106"/>
      <c r="R127" s="69"/>
    </row>
    <row r="128" spans="1:19" ht="17.45" customHeight="1" x14ac:dyDescent="0.2">
      <c r="A128" s="237"/>
      <c r="B128" s="237"/>
      <c r="C128" s="250" t="s">
        <v>5</v>
      </c>
      <c r="D128" s="138" t="s">
        <v>50</v>
      </c>
      <c r="E128" s="138"/>
      <c r="F128" s="138"/>
      <c r="G128" s="78" t="s">
        <v>8</v>
      </c>
      <c r="H128" s="78" t="s">
        <v>17</v>
      </c>
      <c r="I128" s="87" t="s">
        <v>113</v>
      </c>
      <c r="J128" s="15">
        <v>37726442</v>
      </c>
      <c r="K128" s="15">
        <v>37726442</v>
      </c>
      <c r="L128" s="15">
        <v>43176856</v>
      </c>
      <c r="M128" s="15">
        <v>43167679.700000003</v>
      </c>
      <c r="N128" s="15">
        <v>39784438</v>
      </c>
      <c r="O128" s="15">
        <v>39784438</v>
      </c>
      <c r="P128" s="211"/>
      <c r="Q128" s="95"/>
      <c r="R128" s="69"/>
    </row>
    <row r="129" spans="1:18" ht="15.6" customHeight="1" x14ac:dyDescent="0.2">
      <c r="A129" s="237"/>
      <c r="B129" s="237"/>
      <c r="C129" s="250"/>
      <c r="D129" s="138" t="s">
        <v>50</v>
      </c>
      <c r="E129" s="138"/>
      <c r="F129" s="138"/>
      <c r="G129" s="78" t="s">
        <v>8</v>
      </c>
      <c r="H129" s="78" t="s">
        <v>17</v>
      </c>
      <c r="I129" s="87" t="s">
        <v>113</v>
      </c>
      <c r="J129" s="15">
        <v>111000</v>
      </c>
      <c r="K129" s="15">
        <v>93749.71</v>
      </c>
      <c r="L129" s="15">
        <v>112560</v>
      </c>
      <c r="M129" s="15">
        <v>90022.25</v>
      </c>
      <c r="N129" s="15">
        <v>112560</v>
      </c>
      <c r="O129" s="15">
        <v>112560</v>
      </c>
      <c r="P129" s="211"/>
      <c r="Q129" s="95"/>
      <c r="R129" s="69"/>
    </row>
    <row r="130" spans="1:18" x14ac:dyDescent="0.2">
      <c r="A130" s="237"/>
      <c r="B130" s="237"/>
      <c r="C130" s="250"/>
      <c r="D130" s="138" t="s">
        <v>50</v>
      </c>
      <c r="E130" s="138"/>
      <c r="F130" s="138"/>
      <c r="G130" s="78" t="s">
        <v>8</v>
      </c>
      <c r="H130" s="78" t="s">
        <v>17</v>
      </c>
      <c r="I130" s="87" t="s">
        <v>113</v>
      </c>
      <c r="J130" s="15">
        <v>11393386</v>
      </c>
      <c r="K130" s="15">
        <v>11370972.91</v>
      </c>
      <c r="L130" s="15">
        <v>13110369</v>
      </c>
      <c r="M130" s="15">
        <v>12875837.289999999</v>
      </c>
      <c r="N130" s="15">
        <v>12014899</v>
      </c>
      <c r="O130" s="15">
        <v>12014899</v>
      </c>
      <c r="P130" s="211"/>
      <c r="Q130" s="95"/>
      <c r="R130" s="69"/>
    </row>
    <row r="131" spans="1:18" x14ac:dyDescent="0.2">
      <c r="A131" s="237"/>
      <c r="B131" s="237"/>
      <c r="C131" s="250"/>
      <c r="D131" s="138" t="s">
        <v>50</v>
      </c>
      <c r="E131" s="138"/>
      <c r="F131" s="138"/>
      <c r="G131" s="96" t="s">
        <v>8</v>
      </c>
      <c r="H131" s="96" t="s">
        <v>17</v>
      </c>
      <c r="I131" s="96" t="s">
        <v>96</v>
      </c>
      <c r="J131" s="15">
        <v>1417358</v>
      </c>
      <c r="K131" s="15">
        <v>1416365.08</v>
      </c>
      <c r="L131" s="15">
        <v>3907408</v>
      </c>
      <c r="M131" s="15">
        <v>3735228.68</v>
      </c>
      <c r="N131" s="15">
        <v>3690443</v>
      </c>
      <c r="O131" s="15">
        <v>3690443</v>
      </c>
      <c r="P131" s="211"/>
      <c r="Q131" s="95"/>
      <c r="R131" s="69"/>
    </row>
    <row r="132" spans="1:18" x14ac:dyDescent="0.2">
      <c r="A132" s="237"/>
      <c r="B132" s="237"/>
      <c r="C132" s="250"/>
      <c r="D132" s="138" t="s">
        <v>50</v>
      </c>
      <c r="E132" s="138"/>
      <c r="F132" s="138"/>
      <c r="G132" s="96" t="s">
        <v>8</v>
      </c>
      <c r="H132" s="96" t="s">
        <v>17</v>
      </c>
      <c r="I132" s="96" t="s">
        <v>136</v>
      </c>
      <c r="J132" s="15">
        <v>0</v>
      </c>
      <c r="K132" s="15">
        <v>0</v>
      </c>
      <c r="L132" s="15">
        <v>1470000</v>
      </c>
      <c r="M132" s="15">
        <v>1466037.03</v>
      </c>
      <c r="N132" s="15">
        <v>0</v>
      </c>
      <c r="O132" s="15">
        <v>0</v>
      </c>
      <c r="P132" s="211"/>
      <c r="Q132" s="95"/>
      <c r="R132" s="69"/>
    </row>
    <row r="133" spans="1:18" x14ac:dyDescent="0.2">
      <c r="A133" s="237"/>
      <c r="B133" s="237"/>
      <c r="C133" s="250"/>
      <c r="D133" s="138" t="s">
        <v>50</v>
      </c>
      <c r="E133" s="138"/>
      <c r="F133" s="138"/>
      <c r="G133" s="78" t="s">
        <v>8</v>
      </c>
      <c r="H133" s="78" t="s">
        <v>17</v>
      </c>
      <c r="I133" s="96" t="s">
        <v>114</v>
      </c>
      <c r="J133" s="15">
        <v>0</v>
      </c>
      <c r="K133" s="15">
        <v>0</v>
      </c>
      <c r="L133" s="15">
        <v>5000</v>
      </c>
      <c r="M133" s="15">
        <v>0</v>
      </c>
      <c r="N133" s="15">
        <v>5000</v>
      </c>
      <c r="O133" s="15">
        <v>5000</v>
      </c>
      <c r="P133" s="245"/>
      <c r="Q133" s="95"/>
      <c r="R133" s="69"/>
    </row>
    <row r="134" spans="1:18" ht="25.5" hidden="1" customHeight="1" x14ac:dyDescent="0.2">
      <c r="A134" s="264"/>
      <c r="B134" s="264" t="s">
        <v>98</v>
      </c>
      <c r="C134" s="32" t="s">
        <v>73</v>
      </c>
      <c r="D134" s="153" t="s">
        <v>50</v>
      </c>
      <c r="E134" s="190"/>
      <c r="F134" s="191"/>
      <c r="G134" s="78" t="s">
        <v>8</v>
      </c>
      <c r="H134" s="78" t="s">
        <v>17</v>
      </c>
      <c r="I134" s="63" t="s">
        <v>67</v>
      </c>
      <c r="J134" s="15">
        <f t="shared" ref="J134:K134" si="71">J136+J137</f>
        <v>0</v>
      </c>
      <c r="K134" s="15">
        <f t="shared" si="71"/>
        <v>0</v>
      </c>
      <c r="L134" s="15">
        <f>L136+L137</f>
        <v>0</v>
      </c>
      <c r="M134" s="15">
        <f t="shared" ref="M134:N134" si="72">M136+M137</f>
        <v>0</v>
      </c>
      <c r="N134" s="15">
        <f t="shared" si="72"/>
        <v>0</v>
      </c>
      <c r="O134" s="15">
        <f>O136+O137</f>
        <v>0</v>
      </c>
      <c r="P134" s="66"/>
      <c r="Q134" s="13"/>
      <c r="R134" s="69"/>
    </row>
    <row r="135" spans="1:18" hidden="1" x14ac:dyDescent="0.2">
      <c r="A135" s="265"/>
      <c r="B135" s="265"/>
      <c r="C135" s="46" t="s">
        <v>1</v>
      </c>
      <c r="D135" s="153"/>
      <c r="E135" s="190"/>
      <c r="F135" s="191"/>
      <c r="G135" s="78"/>
      <c r="H135" s="78"/>
      <c r="I135" s="63"/>
      <c r="J135" s="15"/>
      <c r="K135" s="15"/>
      <c r="L135" s="15"/>
      <c r="M135" s="15"/>
      <c r="N135" s="15"/>
      <c r="O135" s="15"/>
      <c r="P135" s="66"/>
      <c r="Q135" s="13"/>
      <c r="R135" s="69"/>
    </row>
    <row r="136" spans="1:18" ht="25.5" hidden="1" customHeight="1" x14ac:dyDescent="0.2">
      <c r="A136" s="265"/>
      <c r="B136" s="265"/>
      <c r="C136" s="32" t="s">
        <v>5</v>
      </c>
      <c r="D136" s="153" t="s">
        <v>50</v>
      </c>
      <c r="E136" s="190"/>
      <c r="F136" s="191"/>
      <c r="G136" s="78" t="s">
        <v>8</v>
      </c>
      <c r="H136" s="78" t="s">
        <v>17</v>
      </c>
      <c r="I136" s="63" t="s">
        <v>115</v>
      </c>
      <c r="J136" s="15">
        <v>0</v>
      </c>
      <c r="K136" s="15">
        <v>0</v>
      </c>
      <c r="L136" s="15">
        <v>0</v>
      </c>
      <c r="M136" s="15">
        <v>0</v>
      </c>
      <c r="N136" s="15">
        <v>0</v>
      </c>
      <c r="O136" s="15">
        <v>0</v>
      </c>
      <c r="P136" s="66"/>
      <c r="Q136" s="13"/>
      <c r="R136" s="69"/>
    </row>
    <row r="137" spans="1:18" ht="25.5" hidden="1" customHeight="1" x14ac:dyDescent="0.2">
      <c r="A137" s="266"/>
      <c r="B137" s="266"/>
      <c r="C137" s="32" t="s">
        <v>5</v>
      </c>
      <c r="D137" s="153" t="s">
        <v>50</v>
      </c>
      <c r="E137" s="190"/>
      <c r="F137" s="191"/>
      <c r="G137" s="78" t="s">
        <v>8</v>
      </c>
      <c r="H137" s="78" t="s">
        <v>17</v>
      </c>
      <c r="I137" s="63" t="s">
        <v>116</v>
      </c>
      <c r="J137" s="15">
        <v>0</v>
      </c>
      <c r="K137" s="15">
        <v>0</v>
      </c>
      <c r="L137" s="15">
        <v>0</v>
      </c>
      <c r="M137" s="15">
        <v>0</v>
      </c>
      <c r="N137" s="15">
        <v>0</v>
      </c>
      <c r="O137" s="15">
        <v>0</v>
      </c>
      <c r="P137" s="66"/>
      <c r="Q137" s="13"/>
      <c r="R137" s="69"/>
    </row>
    <row r="138" spans="1:18" ht="27" hidden="1" customHeight="1" x14ac:dyDescent="0.2">
      <c r="A138" s="150"/>
      <c r="B138" s="139" t="s">
        <v>94</v>
      </c>
      <c r="C138" s="32" t="s">
        <v>75</v>
      </c>
      <c r="D138" s="153" t="s">
        <v>95</v>
      </c>
      <c r="E138" s="190"/>
      <c r="F138" s="191"/>
      <c r="G138" s="78" t="s">
        <v>52</v>
      </c>
      <c r="H138" s="78" t="s">
        <v>54</v>
      </c>
      <c r="I138" s="61" t="s">
        <v>96</v>
      </c>
      <c r="J138" s="15">
        <f t="shared" ref="J138:O138" si="73">J140</f>
        <v>0</v>
      </c>
      <c r="K138" s="15">
        <f t="shared" si="73"/>
        <v>0</v>
      </c>
      <c r="L138" s="15">
        <f t="shared" si="73"/>
        <v>0</v>
      </c>
      <c r="M138" s="15">
        <f t="shared" si="73"/>
        <v>0</v>
      </c>
      <c r="N138" s="15">
        <f t="shared" si="73"/>
        <v>0</v>
      </c>
      <c r="O138" s="15">
        <f t="shared" si="73"/>
        <v>0</v>
      </c>
      <c r="P138" s="198"/>
      <c r="Q138" s="13"/>
      <c r="R138" s="69"/>
    </row>
    <row r="139" spans="1:18" ht="29.25" hidden="1" customHeight="1" x14ac:dyDescent="0.2">
      <c r="A139" s="151"/>
      <c r="B139" s="140"/>
      <c r="C139" s="46" t="s">
        <v>1</v>
      </c>
      <c r="D139" s="147"/>
      <c r="E139" s="148"/>
      <c r="F139" s="149"/>
      <c r="G139" s="78"/>
      <c r="H139" s="78"/>
      <c r="I139" s="61"/>
      <c r="J139" s="15"/>
      <c r="K139" s="15"/>
      <c r="L139" s="15"/>
      <c r="M139" s="15"/>
      <c r="N139" s="15"/>
      <c r="O139" s="15"/>
      <c r="P139" s="199"/>
      <c r="Q139" s="13"/>
      <c r="R139" s="69"/>
    </row>
    <row r="140" spans="1:18" ht="47.25" hidden="1" customHeight="1" x14ac:dyDescent="0.25">
      <c r="A140" s="152"/>
      <c r="B140" s="141"/>
      <c r="C140" s="71" t="s">
        <v>51</v>
      </c>
      <c r="D140" s="168" t="s">
        <v>95</v>
      </c>
      <c r="E140" s="186"/>
      <c r="F140" s="187"/>
      <c r="G140" s="72" t="s">
        <v>52</v>
      </c>
      <c r="H140" s="72" t="s">
        <v>54</v>
      </c>
      <c r="I140" s="72" t="s">
        <v>96</v>
      </c>
      <c r="J140" s="73"/>
      <c r="K140" s="73"/>
      <c r="L140" s="73"/>
      <c r="M140" s="73"/>
      <c r="N140" s="73">
        <v>0</v>
      </c>
      <c r="O140" s="73">
        <v>0</v>
      </c>
      <c r="P140" s="200"/>
      <c r="Q140" s="13"/>
      <c r="R140" s="69"/>
    </row>
    <row r="141" spans="1:18" ht="31.5" customHeight="1" x14ac:dyDescent="0.2">
      <c r="A141" s="175"/>
      <c r="B141" s="154" t="s">
        <v>137</v>
      </c>
      <c r="C141" s="114" t="s">
        <v>73</v>
      </c>
      <c r="D141" s="160" t="s">
        <v>138</v>
      </c>
      <c r="E141" s="172"/>
      <c r="F141" s="173"/>
      <c r="G141" s="115" t="s">
        <v>52</v>
      </c>
      <c r="H141" s="115" t="s">
        <v>17</v>
      </c>
      <c r="I141" s="115" t="s">
        <v>96</v>
      </c>
      <c r="J141" s="118">
        <f t="shared" ref="J141:O141" si="74">J143</f>
        <v>0</v>
      </c>
      <c r="K141" s="118">
        <f t="shared" si="74"/>
        <v>0</v>
      </c>
      <c r="L141" s="118">
        <f t="shared" si="74"/>
        <v>12000</v>
      </c>
      <c r="M141" s="118">
        <f t="shared" si="74"/>
        <v>12000</v>
      </c>
      <c r="N141" s="118">
        <f t="shared" si="74"/>
        <v>0</v>
      </c>
      <c r="O141" s="118">
        <f t="shared" si="74"/>
        <v>0</v>
      </c>
      <c r="P141" s="198"/>
      <c r="Q141" s="13"/>
      <c r="R141" s="69"/>
    </row>
    <row r="142" spans="1:18" ht="24" customHeight="1" x14ac:dyDescent="0.2">
      <c r="A142" s="176"/>
      <c r="B142" s="155"/>
      <c r="C142" s="117" t="s">
        <v>1</v>
      </c>
      <c r="D142" s="160"/>
      <c r="E142" s="172"/>
      <c r="F142" s="173"/>
      <c r="G142" s="115"/>
      <c r="H142" s="115"/>
      <c r="I142" s="115"/>
      <c r="J142" s="118"/>
      <c r="K142" s="118"/>
      <c r="L142" s="118"/>
      <c r="M142" s="118"/>
      <c r="N142" s="118"/>
      <c r="O142" s="118"/>
      <c r="P142" s="199"/>
      <c r="Q142" s="13"/>
      <c r="R142" s="69"/>
    </row>
    <row r="143" spans="1:18" ht="45" customHeight="1" x14ac:dyDescent="0.25">
      <c r="A143" s="177"/>
      <c r="B143" s="156"/>
      <c r="C143" s="71" t="s">
        <v>51</v>
      </c>
      <c r="D143" s="168" t="s">
        <v>138</v>
      </c>
      <c r="E143" s="186"/>
      <c r="F143" s="187"/>
      <c r="G143" s="72" t="s">
        <v>52</v>
      </c>
      <c r="H143" s="72" t="s">
        <v>17</v>
      </c>
      <c r="I143" s="72" t="s">
        <v>96</v>
      </c>
      <c r="J143" s="73">
        <v>0</v>
      </c>
      <c r="K143" s="73">
        <v>0</v>
      </c>
      <c r="L143" s="73">
        <v>12000</v>
      </c>
      <c r="M143" s="73">
        <v>12000</v>
      </c>
      <c r="N143" s="73">
        <v>0</v>
      </c>
      <c r="O143" s="73">
        <v>0</v>
      </c>
      <c r="P143" s="200"/>
      <c r="Q143" s="13"/>
      <c r="R143" s="69"/>
    </row>
    <row r="144" spans="1:18" ht="25.5" x14ac:dyDescent="0.2">
      <c r="A144" s="233" t="s">
        <v>32</v>
      </c>
      <c r="B144" s="234" t="s">
        <v>62</v>
      </c>
      <c r="C144" s="32" t="s">
        <v>75</v>
      </c>
      <c r="D144" s="153" t="s">
        <v>57</v>
      </c>
      <c r="E144" s="148"/>
      <c r="F144" s="149"/>
      <c r="G144" s="78" t="s">
        <v>52</v>
      </c>
      <c r="H144" s="78" t="s">
        <v>54</v>
      </c>
      <c r="I144" s="53" t="s">
        <v>84</v>
      </c>
      <c r="J144" s="15">
        <f t="shared" ref="J144:K144" si="75">J146</f>
        <v>6522475</v>
      </c>
      <c r="K144" s="15">
        <f t="shared" si="75"/>
        <v>6446630.0399999991</v>
      </c>
      <c r="L144" s="15">
        <f t="shared" ref="L144" si="76">L146</f>
        <v>6733185</v>
      </c>
      <c r="M144" s="15">
        <f t="shared" ref="M144:O144" si="77">M146</f>
        <v>6541498.7599999998</v>
      </c>
      <c r="N144" s="15">
        <f t="shared" si="77"/>
        <v>6539392</v>
      </c>
      <c r="O144" s="15">
        <f t="shared" si="77"/>
        <v>6539392</v>
      </c>
      <c r="P144" s="217"/>
      <c r="Q144" s="110"/>
      <c r="R144" s="69"/>
    </row>
    <row r="145" spans="1:19" x14ac:dyDescent="0.2">
      <c r="A145" s="233"/>
      <c r="B145" s="235"/>
      <c r="C145" s="46" t="s">
        <v>1</v>
      </c>
      <c r="D145" s="146"/>
      <c r="E145" s="146"/>
      <c r="F145" s="146"/>
      <c r="G145" s="78"/>
      <c r="H145" s="78"/>
      <c r="I145" s="53"/>
      <c r="J145" s="15"/>
      <c r="K145" s="15"/>
      <c r="L145" s="15"/>
      <c r="M145" s="15"/>
      <c r="N145" s="15"/>
      <c r="O145" s="15"/>
      <c r="P145" s="218"/>
      <c r="R145" s="69"/>
    </row>
    <row r="146" spans="1:19" s="49" customFormat="1" ht="45" customHeight="1" x14ac:dyDescent="0.25">
      <c r="A146" s="233"/>
      <c r="B146" s="236"/>
      <c r="C146" s="71" t="s">
        <v>51</v>
      </c>
      <c r="D146" s="168" t="s">
        <v>56</v>
      </c>
      <c r="E146" s="169"/>
      <c r="F146" s="170"/>
      <c r="G146" s="72" t="s">
        <v>52</v>
      </c>
      <c r="H146" s="72" t="s">
        <v>54</v>
      </c>
      <c r="I146" s="72" t="s">
        <v>84</v>
      </c>
      <c r="J146" s="73">
        <f>J147</f>
        <v>6522475</v>
      </c>
      <c r="K146" s="73">
        <f>K147</f>
        <v>6446630.0399999991</v>
      </c>
      <c r="L146" s="73">
        <f t="shared" ref="L146:O146" si="78">L147</f>
        <v>6733185</v>
      </c>
      <c r="M146" s="73">
        <f t="shared" si="78"/>
        <v>6541498.7599999998</v>
      </c>
      <c r="N146" s="73">
        <f t="shared" si="78"/>
        <v>6539392</v>
      </c>
      <c r="O146" s="73">
        <f t="shared" si="78"/>
        <v>6539392</v>
      </c>
      <c r="P146" s="219"/>
      <c r="Q146" s="6"/>
      <c r="R146" s="69"/>
      <c r="S146" s="1"/>
    </row>
    <row r="147" spans="1:19" ht="25.5" x14ac:dyDescent="0.2">
      <c r="A147" s="229"/>
      <c r="B147" s="229" t="s">
        <v>58</v>
      </c>
      <c r="C147" s="114" t="s">
        <v>73</v>
      </c>
      <c r="D147" s="160" t="s">
        <v>56</v>
      </c>
      <c r="E147" s="161"/>
      <c r="F147" s="162"/>
      <c r="G147" s="123" t="s">
        <v>52</v>
      </c>
      <c r="H147" s="123" t="s">
        <v>54</v>
      </c>
      <c r="I147" s="123" t="s">
        <v>84</v>
      </c>
      <c r="J147" s="118">
        <f t="shared" ref="J147:O147" si="79">SUM(J149:J151)</f>
        <v>6522475</v>
      </c>
      <c r="K147" s="118">
        <f t="shared" si="79"/>
        <v>6446630.0399999991</v>
      </c>
      <c r="L147" s="118">
        <f t="shared" si="79"/>
        <v>6733185</v>
      </c>
      <c r="M147" s="118">
        <f t="shared" si="79"/>
        <v>6541498.7599999998</v>
      </c>
      <c r="N147" s="118">
        <f t="shared" si="79"/>
        <v>6539392</v>
      </c>
      <c r="O147" s="118">
        <f t="shared" si="79"/>
        <v>6539392</v>
      </c>
      <c r="P147" s="214" t="s">
        <v>151</v>
      </c>
      <c r="Q147" s="212"/>
      <c r="R147" s="69"/>
    </row>
    <row r="148" spans="1:19" x14ac:dyDescent="0.2">
      <c r="A148" s="229"/>
      <c r="B148" s="229"/>
      <c r="C148" s="117" t="s">
        <v>1</v>
      </c>
      <c r="D148" s="181"/>
      <c r="E148" s="181"/>
      <c r="F148" s="181"/>
      <c r="G148" s="115"/>
      <c r="H148" s="115"/>
      <c r="I148" s="115"/>
      <c r="J148" s="119"/>
      <c r="K148" s="119"/>
      <c r="L148" s="119"/>
      <c r="M148" s="119"/>
      <c r="N148" s="119"/>
      <c r="O148" s="119"/>
      <c r="P148" s="215"/>
      <c r="Q148" s="212"/>
      <c r="R148" s="69"/>
    </row>
    <row r="149" spans="1:19" ht="17.25" customHeight="1" x14ac:dyDescent="0.25">
      <c r="A149" s="229"/>
      <c r="B149" s="229"/>
      <c r="C149" s="213" t="s">
        <v>51</v>
      </c>
      <c r="D149" s="160" t="s">
        <v>56</v>
      </c>
      <c r="E149" s="161"/>
      <c r="F149" s="162"/>
      <c r="G149" s="115" t="s">
        <v>52</v>
      </c>
      <c r="H149" s="115" t="s">
        <v>54</v>
      </c>
      <c r="I149" s="115" t="s">
        <v>113</v>
      </c>
      <c r="J149" s="121">
        <v>4542831</v>
      </c>
      <c r="K149" s="122">
        <v>4529154.29</v>
      </c>
      <c r="L149" s="122">
        <v>4590192</v>
      </c>
      <c r="M149" s="122">
        <v>4537995.1500000004</v>
      </c>
      <c r="N149" s="122">
        <v>4542051</v>
      </c>
      <c r="O149" s="122">
        <v>4542051</v>
      </c>
      <c r="P149" s="215"/>
      <c r="Q149" s="212"/>
      <c r="R149" s="69"/>
    </row>
    <row r="150" spans="1:19" ht="18" customHeight="1" x14ac:dyDescent="0.25">
      <c r="A150" s="229"/>
      <c r="B150" s="229"/>
      <c r="C150" s="213"/>
      <c r="D150" s="160" t="s">
        <v>56</v>
      </c>
      <c r="E150" s="161"/>
      <c r="F150" s="162"/>
      <c r="G150" s="115" t="s">
        <v>52</v>
      </c>
      <c r="H150" s="115" t="s">
        <v>54</v>
      </c>
      <c r="I150" s="115" t="s">
        <v>96</v>
      </c>
      <c r="J150" s="121">
        <v>1951085.57</v>
      </c>
      <c r="K150" s="122">
        <v>1889419.98</v>
      </c>
      <c r="L150" s="122">
        <v>2115693</v>
      </c>
      <c r="M150" s="122">
        <v>1985259.01</v>
      </c>
      <c r="N150" s="122">
        <v>1970041</v>
      </c>
      <c r="O150" s="122">
        <v>1970041</v>
      </c>
      <c r="P150" s="215"/>
      <c r="Q150" s="212"/>
      <c r="R150" s="69"/>
    </row>
    <row r="151" spans="1:19" ht="19.5" customHeight="1" x14ac:dyDescent="0.25">
      <c r="A151" s="229"/>
      <c r="B151" s="229"/>
      <c r="C151" s="213"/>
      <c r="D151" s="160" t="s">
        <v>56</v>
      </c>
      <c r="E151" s="161"/>
      <c r="F151" s="162"/>
      <c r="G151" s="115" t="s">
        <v>52</v>
      </c>
      <c r="H151" s="115" t="s">
        <v>54</v>
      </c>
      <c r="I151" s="115" t="s">
        <v>114</v>
      </c>
      <c r="J151" s="121">
        <v>28558.43</v>
      </c>
      <c r="K151" s="122">
        <v>28055.77</v>
      </c>
      <c r="L151" s="122">
        <v>27300</v>
      </c>
      <c r="M151" s="122">
        <v>18244.599999999999</v>
      </c>
      <c r="N151" s="122">
        <v>27300</v>
      </c>
      <c r="O151" s="122">
        <v>27300</v>
      </c>
      <c r="P151" s="216"/>
      <c r="Q151" s="106"/>
      <c r="R151" s="69"/>
    </row>
    <row r="152" spans="1:19" ht="15.6" customHeight="1" x14ac:dyDescent="0.2">
      <c r="A152" s="39"/>
      <c r="B152" s="39"/>
      <c r="C152" s="40"/>
      <c r="D152" s="42"/>
      <c r="E152" s="42"/>
      <c r="F152" s="42"/>
      <c r="G152" s="42"/>
      <c r="H152" s="42"/>
      <c r="I152" s="41"/>
      <c r="J152" s="41"/>
      <c r="K152" s="41"/>
      <c r="L152" s="41"/>
      <c r="M152" s="43"/>
      <c r="N152" s="43"/>
      <c r="O152" s="43"/>
      <c r="P152" s="45"/>
      <c r="Q152" s="13"/>
    </row>
    <row r="153" spans="1:19" ht="15.6" customHeight="1" x14ac:dyDescent="0.2">
      <c r="A153" s="39"/>
      <c r="B153" s="39"/>
      <c r="C153" s="40"/>
      <c r="D153" s="42"/>
      <c r="E153" s="42"/>
      <c r="F153" s="42"/>
      <c r="G153" s="42"/>
      <c r="H153" s="42"/>
      <c r="I153" s="41"/>
      <c r="J153" s="41"/>
      <c r="K153" s="41"/>
      <c r="L153" s="41"/>
      <c r="M153" s="43"/>
      <c r="N153" s="43"/>
      <c r="O153" s="43"/>
      <c r="P153" s="45"/>
      <c r="Q153" s="13"/>
    </row>
    <row r="154" spans="1:19" s="16" customFormat="1" ht="16.5" customHeight="1" x14ac:dyDescent="0.2">
      <c r="A154" s="29"/>
      <c r="B154" s="19" t="s">
        <v>158</v>
      </c>
      <c r="C154" s="19"/>
      <c r="D154" s="19"/>
      <c r="E154" s="19"/>
      <c r="F154" s="19"/>
      <c r="G154" s="19"/>
      <c r="L154" s="84"/>
      <c r="M154" s="84"/>
      <c r="N154" s="84"/>
      <c r="O154" s="84"/>
      <c r="P154" s="17"/>
      <c r="Q154" s="18"/>
    </row>
    <row r="155" spans="1:19" s="16" customFormat="1" ht="18" customHeight="1" x14ac:dyDescent="0.2">
      <c r="A155" s="29"/>
      <c r="B155" s="202"/>
      <c r="C155" s="202"/>
      <c r="D155" s="19"/>
      <c r="E155" s="19"/>
      <c r="F155" s="19"/>
      <c r="G155" s="19"/>
      <c r="H155" s="19"/>
      <c r="I155" s="19"/>
      <c r="J155" s="19"/>
      <c r="K155" s="19"/>
      <c r="L155" s="84"/>
      <c r="M155" s="84"/>
      <c r="N155" s="84"/>
      <c r="O155" s="84"/>
      <c r="P155" s="90"/>
      <c r="Q155" s="18"/>
    </row>
    <row r="156" spans="1:19" s="16" customFormat="1" ht="18.75" customHeight="1" x14ac:dyDescent="0.2">
      <c r="A156" s="29"/>
      <c r="C156" s="33"/>
      <c r="D156" s="44"/>
      <c r="E156" s="44"/>
      <c r="F156" s="44"/>
      <c r="G156" s="44"/>
      <c r="H156" s="44"/>
      <c r="I156" s="44"/>
      <c r="J156" s="44"/>
      <c r="K156" s="44"/>
      <c r="L156" s="84"/>
      <c r="M156" s="84"/>
      <c r="N156" s="84"/>
      <c r="O156" s="84"/>
      <c r="P156" s="17"/>
      <c r="Q156" s="18"/>
    </row>
    <row r="157" spans="1:19" s="16" customFormat="1" x14ac:dyDescent="0.2">
      <c r="A157" s="29"/>
      <c r="B157" s="29"/>
      <c r="C157" s="33"/>
      <c r="D157" s="44"/>
      <c r="E157" s="44"/>
      <c r="F157" s="44"/>
      <c r="G157" s="44"/>
      <c r="H157" s="44"/>
      <c r="I157" s="44"/>
      <c r="J157" s="44"/>
      <c r="K157" s="44"/>
      <c r="L157" s="44"/>
      <c r="M157" s="17"/>
      <c r="N157" s="17"/>
      <c r="O157" s="17"/>
      <c r="P157" s="17"/>
      <c r="Q157" s="18"/>
    </row>
    <row r="158" spans="1:19" s="16" customFormat="1" x14ac:dyDescent="0.2">
      <c r="A158" s="29"/>
      <c r="B158" s="29" t="s">
        <v>155</v>
      </c>
      <c r="C158" s="33"/>
      <c r="M158" s="17"/>
      <c r="N158" s="17"/>
      <c r="O158" s="17"/>
      <c r="P158" s="17"/>
      <c r="Q158" s="18"/>
    </row>
    <row r="159" spans="1:19" s="16" customFormat="1" x14ac:dyDescent="0.2">
      <c r="A159" s="29"/>
      <c r="B159" s="29" t="s">
        <v>119</v>
      </c>
      <c r="C159" s="33"/>
      <c r="M159" s="17"/>
      <c r="N159" s="17"/>
      <c r="O159" s="17"/>
      <c r="P159" s="17"/>
      <c r="Q159" s="18"/>
    </row>
    <row r="160" spans="1:19" s="16" customFormat="1" x14ac:dyDescent="0.2">
      <c r="A160" s="29"/>
      <c r="B160" s="29" t="s">
        <v>156</v>
      </c>
      <c r="C160" s="33"/>
      <c r="M160" s="17"/>
      <c r="N160" s="17"/>
      <c r="O160" s="17"/>
      <c r="P160" s="17"/>
      <c r="Q160" s="18"/>
    </row>
    <row r="161" spans="1:17" s="16" customFormat="1" x14ac:dyDescent="0.2">
      <c r="A161" s="29"/>
      <c r="B161" s="29" t="s">
        <v>157</v>
      </c>
      <c r="C161" s="33"/>
      <c r="M161" s="103"/>
      <c r="N161" s="17"/>
      <c r="O161" s="17"/>
      <c r="P161" s="17"/>
      <c r="Q161" s="18"/>
    </row>
    <row r="162" spans="1:17" s="29" customFormat="1" ht="15" x14ac:dyDescent="0.2">
      <c r="J162" s="103"/>
      <c r="K162" s="103"/>
      <c r="L162" s="103"/>
      <c r="M162" s="103"/>
      <c r="N162" s="103"/>
      <c r="O162" s="103"/>
      <c r="P162" s="104"/>
      <c r="Q162" s="105"/>
    </row>
    <row r="163" spans="1:17" s="29" customFormat="1" ht="15" x14ac:dyDescent="0.2">
      <c r="J163" s="103"/>
      <c r="K163" s="103"/>
      <c r="L163" s="103"/>
      <c r="M163" s="103"/>
      <c r="N163" s="103"/>
      <c r="O163" s="104"/>
      <c r="P163" s="104"/>
      <c r="Q163" s="105"/>
    </row>
    <row r="164" spans="1:17" s="16" customFormat="1" ht="9.6" customHeight="1" x14ac:dyDescent="0.2">
      <c r="A164" s="29"/>
      <c r="B164" s="29"/>
      <c r="C164" s="33"/>
      <c r="L164" s="84"/>
      <c r="M164" s="84"/>
      <c r="N164" s="84"/>
      <c r="O164" s="84"/>
      <c r="P164" s="17"/>
      <c r="Q164" s="18"/>
    </row>
    <row r="165" spans="1:17" s="16" customFormat="1" hidden="1" x14ac:dyDescent="0.2">
      <c r="A165" s="29"/>
      <c r="B165" s="29"/>
      <c r="C165" s="33"/>
      <c r="J165" s="131"/>
      <c r="K165" s="132"/>
      <c r="L165" s="133"/>
      <c r="M165" s="133"/>
      <c r="N165" s="17"/>
      <c r="O165" s="17"/>
      <c r="P165" s="17"/>
      <c r="Q165" s="18"/>
    </row>
    <row r="166" spans="1:17" s="16" customFormat="1" hidden="1" x14ac:dyDescent="0.2">
      <c r="A166" s="29"/>
      <c r="B166" s="29"/>
      <c r="C166" s="33"/>
      <c r="J166" s="131"/>
      <c r="K166" s="134"/>
      <c r="L166" s="133"/>
      <c r="M166" s="133"/>
      <c r="N166" s="17"/>
      <c r="O166" s="17"/>
      <c r="P166" s="17"/>
      <c r="Q166" s="18"/>
    </row>
    <row r="167" spans="1:17" s="16" customFormat="1" hidden="1" x14ac:dyDescent="0.2">
      <c r="A167" s="29"/>
      <c r="B167" s="29"/>
      <c r="C167" s="33"/>
      <c r="J167" s="131"/>
      <c r="K167" s="134"/>
      <c r="L167" s="133"/>
      <c r="M167" s="133"/>
      <c r="N167" s="17"/>
      <c r="O167" s="17"/>
      <c r="P167" s="17"/>
      <c r="Q167" s="18"/>
    </row>
    <row r="168" spans="1:17" s="16" customFormat="1" hidden="1" x14ac:dyDescent="0.2">
      <c r="A168" s="29"/>
      <c r="B168" s="29"/>
      <c r="C168" s="33"/>
      <c r="K168" s="135"/>
      <c r="L168" s="136"/>
      <c r="M168" s="136"/>
      <c r="N168" s="136"/>
      <c r="O168" s="136"/>
      <c r="P168" s="17"/>
      <c r="Q168" s="18"/>
    </row>
    <row r="169" spans="1:17" hidden="1" x14ac:dyDescent="0.2">
      <c r="K169" s="137"/>
      <c r="L169" s="133"/>
      <c r="M169" s="133"/>
      <c r="N169" s="133"/>
      <c r="O169" s="133"/>
    </row>
    <row r="170" spans="1:17" x14ac:dyDescent="0.2">
      <c r="J170" s="99"/>
      <c r="K170" s="99"/>
      <c r="L170" s="99"/>
      <c r="M170" s="99"/>
      <c r="N170" s="99"/>
      <c r="O170" s="99"/>
    </row>
  </sheetData>
  <mergeCells count="283">
    <mergeCell ref="A101:A103"/>
    <mergeCell ref="B101:B103"/>
    <mergeCell ref="D103:F103"/>
    <mergeCell ref="D101:F101"/>
    <mergeCell ref="B113:B115"/>
    <mergeCell ref="A113:A115"/>
    <mergeCell ref="D113:F113"/>
    <mergeCell ref="D114:F114"/>
    <mergeCell ref="D115:F115"/>
    <mergeCell ref="A107:A109"/>
    <mergeCell ref="A141:A143"/>
    <mergeCell ref="B141:B143"/>
    <mergeCell ref="D141:F141"/>
    <mergeCell ref="D142:F142"/>
    <mergeCell ref="D143:F143"/>
    <mergeCell ref="B110:B112"/>
    <mergeCell ref="A110:A112"/>
    <mergeCell ref="D110:F110"/>
    <mergeCell ref="D112:F112"/>
    <mergeCell ref="D111:F111"/>
    <mergeCell ref="A123:A125"/>
    <mergeCell ref="B123:B125"/>
    <mergeCell ref="D123:F123"/>
    <mergeCell ref="D122:F122"/>
    <mergeCell ref="D120:F120"/>
    <mergeCell ref="B120:B122"/>
    <mergeCell ref="B116:B119"/>
    <mergeCell ref="D119:F119"/>
    <mergeCell ref="A134:A137"/>
    <mergeCell ref="B134:B137"/>
    <mergeCell ref="D136:F136"/>
    <mergeCell ref="A120:A122"/>
    <mergeCell ref="P123:P125"/>
    <mergeCell ref="D124:F124"/>
    <mergeCell ref="D125:F125"/>
    <mergeCell ref="D106:F106"/>
    <mergeCell ref="D105:F105"/>
    <mergeCell ref="D104:F104"/>
    <mergeCell ref="B104:B106"/>
    <mergeCell ref="A104:A106"/>
    <mergeCell ref="M7:M8"/>
    <mergeCell ref="P18:P20"/>
    <mergeCell ref="P21:P23"/>
    <mergeCell ref="P24:P26"/>
    <mergeCell ref="P30:P32"/>
    <mergeCell ref="P42:P44"/>
    <mergeCell ref="P72:P74"/>
    <mergeCell ref="D70:F70"/>
    <mergeCell ref="D31:F31"/>
    <mergeCell ref="D48:F48"/>
    <mergeCell ref="P27:P29"/>
    <mergeCell ref="P94:P96"/>
    <mergeCell ref="P101:P103"/>
    <mergeCell ref="P110:P112"/>
    <mergeCell ref="P104:P106"/>
    <mergeCell ref="P116:P118"/>
    <mergeCell ref="P141:P143"/>
    <mergeCell ref="B155:C155"/>
    <mergeCell ref="B107:B109"/>
    <mergeCell ref="D107:F107"/>
    <mergeCell ref="D108:F108"/>
    <mergeCell ref="D109:F109"/>
    <mergeCell ref="P107:P109"/>
    <mergeCell ref="B78:B81"/>
    <mergeCell ref="D78:F78"/>
    <mergeCell ref="D79:F79"/>
    <mergeCell ref="D81:F81"/>
    <mergeCell ref="D80:F80"/>
    <mergeCell ref="D102:F102"/>
    <mergeCell ref="C128:C133"/>
    <mergeCell ref="D126:F126"/>
    <mergeCell ref="D127:F127"/>
    <mergeCell ref="D129:F129"/>
    <mergeCell ref="D130:F130"/>
    <mergeCell ref="D133:F133"/>
    <mergeCell ref="D128:F128"/>
    <mergeCell ref="P120:P122"/>
    <mergeCell ref="P126:P133"/>
    <mergeCell ref="P91:P93"/>
    <mergeCell ref="P97:P100"/>
    <mergeCell ref="J5:O5"/>
    <mergeCell ref="A42:A44"/>
    <mergeCell ref="B42:B44"/>
    <mergeCell ref="D42:F42"/>
    <mergeCell ref="D43:F43"/>
    <mergeCell ref="D44:F44"/>
    <mergeCell ref="A33:A35"/>
    <mergeCell ref="B33:B35"/>
    <mergeCell ref="D33:F33"/>
    <mergeCell ref="D34:F34"/>
    <mergeCell ref="D35:F35"/>
    <mergeCell ref="L6:M6"/>
    <mergeCell ref="L7:L8"/>
    <mergeCell ref="A14:A17"/>
    <mergeCell ref="D5:I5"/>
    <mergeCell ref="A9:A13"/>
    <mergeCell ref="B9:B13"/>
    <mergeCell ref="D9:F9"/>
    <mergeCell ref="D10:F10"/>
    <mergeCell ref="I6:I8"/>
    <mergeCell ref="D11:F11"/>
    <mergeCell ref="D6:F8"/>
    <mergeCell ref="G6:G8"/>
    <mergeCell ref="A18:A20"/>
    <mergeCell ref="P75:P77"/>
    <mergeCell ref="P88:P90"/>
    <mergeCell ref="P51:P53"/>
    <mergeCell ref="P69:P71"/>
    <mergeCell ref="P48:P50"/>
    <mergeCell ref="P45:P47"/>
    <mergeCell ref="P57:P59"/>
    <mergeCell ref="P54:P56"/>
    <mergeCell ref="A147:A151"/>
    <mergeCell ref="B147:B151"/>
    <mergeCell ref="D116:F116"/>
    <mergeCell ref="D117:F117"/>
    <mergeCell ref="A138:A140"/>
    <mergeCell ref="B138:B140"/>
    <mergeCell ref="D138:F138"/>
    <mergeCell ref="D139:F139"/>
    <mergeCell ref="D140:F140"/>
    <mergeCell ref="A116:A119"/>
    <mergeCell ref="D118:F118"/>
    <mergeCell ref="A144:A146"/>
    <mergeCell ref="B144:B146"/>
    <mergeCell ref="A126:A133"/>
    <mergeCell ref="B126:B133"/>
    <mergeCell ref="D121:F121"/>
    <mergeCell ref="Q147:Q150"/>
    <mergeCell ref="D148:F148"/>
    <mergeCell ref="C149:C151"/>
    <mergeCell ref="D149:F149"/>
    <mergeCell ref="D150:F150"/>
    <mergeCell ref="D151:F151"/>
    <mergeCell ref="D147:F147"/>
    <mergeCell ref="P147:P151"/>
    <mergeCell ref="D144:F144"/>
    <mergeCell ref="P144:P146"/>
    <mergeCell ref="D145:F145"/>
    <mergeCell ref="D146:F146"/>
    <mergeCell ref="P138:P140"/>
    <mergeCell ref="D134:F134"/>
    <mergeCell ref="D135:F135"/>
    <mergeCell ref="D137:F137"/>
    <mergeCell ref="D131:F131"/>
    <mergeCell ref="D132:F132"/>
    <mergeCell ref="N1:P1"/>
    <mergeCell ref="N2:P2"/>
    <mergeCell ref="P9:P13"/>
    <mergeCell ref="N6:O7"/>
    <mergeCell ref="O4:P4"/>
    <mergeCell ref="P60:P64"/>
    <mergeCell ref="A3:P3"/>
    <mergeCell ref="J6:K7"/>
    <mergeCell ref="B27:B29"/>
    <mergeCell ref="P6:P7"/>
    <mergeCell ref="P14:P17"/>
    <mergeCell ref="D27:F27"/>
    <mergeCell ref="D61:F61"/>
    <mergeCell ref="D64:F64"/>
    <mergeCell ref="D60:F60"/>
    <mergeCell ref="D17:F17"/>
    <mergeCell ref="D16:F16"/>
    <mergeCell ref="B48:B50"/>
    <mergeCell ref="D14:F14"/>
    <mergeCell ref="D15:F15"/>
    <mergeCell ref="B45:B47"/>
    <mergeCell ref="D45:F45"/>
    <mergeCell ref="A48:A50"/>
    <mergeCell ref="D66:F66"/>
    <mergeCell ref="D68:F68"/>
    <mergeCell ref="D67:F67"/>
    <mergeCell ref="B18:B20"/>
    <mergeCell ref="D18:F18"/>
    <mergeCell ref="D19:F19"/>
    <mergeCell ref="D20:F20"/>
    <mergeCell ref="H6:H8"/>
    <mergeCell ref="D56:F56"/>
    <mergeCell ref="A54:A56"/>
    <mergeCell ref="B54:B56"/>
    <mergeCell ref="A36:A38"/>
    <mergeCell ref="B36:B38"/>
    <mergeCell ref="D36:F36"/>
    <mergeCell ref="D37:F37"/>
    <mergeCell ref="D38:F38"/>
    <mergeCell ref="A24:A26"/>
    <mergeCell ref="B24:B26"/>
    <mergeCell ref="D24:F24"/>
    <mergeCell ref="D25:F25"/>
    <mergeCell ref="D26:F26"/>
    <mergeCell ref="B30:B32"/>
    <mergeCell ref="D30:F30"/>
    <mergeCell ref="A27:A29"/>
    <mergeCell ref="A30:A32"/>
    <mergeCell ref="B14:B17"/>
    <mergeCell ref="D28:F28"/>
    <mergeCell ref="D12:F12"/>
    <mergeCell ref="A5:A8"/>
    <mergeCell ref="B5:B8"/>
    <mergeCell ref="D13:F13"/>
    <mergeCell ref="C5:C8"/>
    <mergeCell ref="D62:F62"/>
    <mergeCell ref="D71:F71"/>
    <mergeCell ref="A65:A68"/>
    <mergeCell ref="B65:B68"/>
    <mergeCell ref="D65:F65"/>
    <mergeCell ref="A60:A64"/>
    <mergeCell ref="B60:B64"/>
    <mergeCell ref="A21:A23"/>
    <mergeCell ref="B21:B23"/>
    <mergeCell ref="D21:F21"/>
    <mergeCell ref="D22:F22"/>
    <mergeCell ref="D23:F23"/>
    <mergeCell ref="D63:F63"/>
    <mergeCell ref="D53:F53"/>
    <mergeCell ref="D51:F51"/>
    <mergeCell ref="D52:F52"/>
    <mergeCell ref="D54:F54"/>
    <mergeCell ref="D55:F55"/>
    <mergeCell ref="A69:A71"/>
    <mergeCell ref="B69:B71"/>
    <mergeCell ref="D69:F69"/>
    <mergeCell ref="D32:F32"/>
    <mergeCell ref="D29:F29"/>
    <mergeCell ref="D100:F100"/>
    <mergeCell ref="A97:A100"/>
    <mergeCell ref="B91:B93"/>
    <mergeCell ref="D91:F91"/>
    <mergeCell ref="A88:A90"/>
    <mergeCell ref="A85:A87"/>
    <mergeCell ref="B85:B87"/>
    <mergeCell ref="D85:F85"/>
    <mergeCell ref="D86:F86"/>
    <mergeCell ref="D87:F87"/>
    <mergeCell ref="D97:F97"/>
    <mergeCell ref="B97:B100"/>
    <mergeCell ref="D92:F92"/>
    <mergeCell ref="D93:F93"/>
    <mergeCell ref="D98:F98"/>
    <mergeCell ref="D99:F99"/>
    <mergeCell ref="D73:F73"/>
    <mergeCell ref="D95:F95"/>
    <mergeCell ref="D94:F94"/>
    <mergeCell ref="B88:B90"/>
    <mergeCell ref="D90:F90"/>
    <mergeCell ref="D88:F88"/>
    <mergeCell ref="D74:F74"/>
    <mergeCell ref="D89:F89"/>
    <mergeCell ref="A94:A96"/>
    <mergeCell ref="B94:B96"/>
    <mergeCell ref="D96:F96"/>
    <mergeCell ref="A91:A93"/>
    <mergeCell ref="A78:A81"/>
    <mergeCell ref="A72:A74"/>
    <mergeCell ref="D77:F77"/>
    <mergeCell ref="D76:F76"/>
    <mergeCell ref="B72:B74"/>
    <mergeCell ref="A75:A77"/>
    <mergeCell ref="D75:F75"/>
    <mergeCell ref="D72:F72"/>
    <mergeCell ref="B75:B77"/>
    <mergeCell ref="A82:A84"/>
    <mergeCell ref="B82:B84"/>
    <mergeCell ref="D82:F82"/>
    <mergeCell ref="D83:F83"/>
    <mergeCell ref="D84:F84"/>
    <mergeCell ref="A39:A41"/>
    <mergeCell ref="B39:B41"/>
    <mergeCell ref="D39:F39"/>
    <mergeCell ref="D40:F40"/>
    <mergeCell ref="D41:F41"/>
    <mergeCell ref="A57:A59"/>
    <mergeCell ref="B57:B59"/>
    <mergeCell ref="D57:F57"/>
    <mergeCell ref="D46:F46"/>
    <mergeCell ref="D47:F47"/>
    <mergeCell ref="A45:A47"/>
    <mergeCell ref="D49:F49"/>
    <mergeCell ref="D50:F50"/>
    <mergeCell ref="D58:F58"/>
    <mergeCell ref="D59:F59"/>
    <mergeCell ref="A51:A53"/>
    <mergeCell ref="B51:B53"/>
  </mergeCells>
  <printOptions horizontalCentered="1"/>
  <pageMargins left="0.39370078740157483" right="0.39370078740157483" top="0.74803149606299213" bottom="0.27559055118110237" header="0" footer="0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abSelected="1" zoomScale="90" zoomScaleNormal="90" zoomScaleSheetLayoutView="70" workbookViewId="0">
      <pane xSplit="3" ySplit="9" topLeftCell="D31" activePane="bottomRight" state="frozen"/>
      <selection pane="topRight" activeCell="D1" sqref="D1"/>
      <selection pane="bottomLeft" activeCell="A9" sqref="A9"/>
      <selection pane="bottomRight" activeCell="F45" sqref="F45"/>
    </sheetView>
  </sheetViews>
  <sheetFormatPr defaultColWidth="9.140625" defaultRowHeight="12.75" x14ac:dyDescent="0.2"/>
  <cols>
    <col min="1" max="1" width="14.7109375" style="22" customWidth="1"/>
    <col min="2" max="2" width="27.28515625" style="22" customWidth="1"/>
    <col min="3" max="3" width="22.140625" style="22" customWidth="1"/>
    <col min="4" max="6" width="14.85546875" style="22" customWidth="1"/>
    <col min="7" max="7" width="17.28515625" style="22" customWidth="1"/>
    <col min="8" max="8" width="15.140625" style="22" customWidth="1"/>
    <col min="9" max="9" width="14.7109375" style="22" customWidth="1"/>
    <col min="10" max="10" width="25.42578125" style="22" customWidth="1"/>
    <col min="11" max="11" width="13.140625" style="22" customWidth="1"/>
    <col min="12" max="12" width="13.7109375" style="22" bestFit="1" customWidth="1"/>
    <col min="13" max="13" width="14.28515625" style="22" customWidth="1"/>
    <col min="14" max="14" width="12.5703125" style="22" customWidth="1"/>
    <col min="15" max="15" width="13" style="22" customWidth="1"/>
    <col min="16" max="16384" width="9.140625" style="22"/>
  </cols>
  <sheetData>
    <row r="1" spans="1:18" ht="18.75" x14ac:dyDescent="0.3">
      <c r="A1" s="94" t="str">
        <f>'Прил 7'!A1</f>
        <v>2019 год</v>
      </c>
      <c r="B1" s="21"/>
      <c r="C1" s="21"/>
      <c r="D1" s="21"/>
      <c r="E1" s="21"/>
      <c r="F1" s="21"/>
      <c r="G1" s="21"/>
      <c r="H1" s="269" t="s">
        <v>19</v>
      </c>
      <c r="I1" s="269"/>
      <c r="J1" s="269"/>
    </row>
    <row r="2" spans="1:18" ht="42" customHeight="1" x14ac:dyDescent="0.3">
      <c r="A2" s="21"/>
      <c r="B2" s="21"/>
      <c r="C2" s="21"/>
      <c r="D2" s="21"/>
      <c r="E2" s="21"/>
      <c r="F2" s="21"/>
      <c r="G2" s="272" t="s">
        <v>15</v>
      </c>
      <c r="H2" s="272"/>
      <c r="I2" s="272"/>
      <c r="J2" s="24"/>
    </row>
    <row r="3" spans="1:18" ht="55.5" customHeight="1" x14ac:dyDescent="0.2">
      <c r="A3" s="270" t="s">
        <v>20</v>
      </c>
      <c r="B3" s="270"/>
      <c r="C3" s="270"/>
      <c r="D3" s="270"/>
      <c r="E3" s="270"/>
      <c r="F3" s="270"/>
      <c r="G3" s="270"/>
      <c r="H3" s="270"/>
      <c r="I3" s="270"/>
      <c r="J3" s="270"/>
    </row>
    <row r="4" spans="1:18" ht="21" customHeight="1" x14ac:dyDescent="0.2">
      <c r="A4" s="271" t="s">
        <v>88</v>
      </c>
      <c r="B4" s="271"/>
      <c r="C4" s="271"/>
      <c r="D4" s="271"/>
      <c r="E4" s="271"/>
      <c r="F4" s="271"/>
      <c r="G4" s="271"/>
      <c r="H4" s="271"/>
      <c r="I4" s="271"/>
      <c r="J4" s="271"/>
    </row>
    <row r="5" spans="1:18" ht="12" customHeight="1" x14ac:dyDescent="0.2">
      <c r="A5" s="86"/>
      <c r="B5" s="86"/>
      <c r="C5" s="86"/>
      <c r="J5" s="86"/>
    </row>
    <row r="6" spans="1:18" s="26" customFormat="1" ht="15" x14ac:dyDescent="0.25">
      <c r="D6" s="70"/>
      <c r="E6" s="70"/>
      <c r="F6" s="70"/>
      <c r="G6" s="70"/>
      <c r="H6" s="70"/>
      <c r="I6" s="70"/>
      <c r="J6" s="34" t="s">
        <v>16</v>
      </c>
    </row>
    <row r="7" spans="1:18" s="26" customFormat="1" ht="13.9" customHeight="1" x14ac:dyDescent="0.25">
      <c r="A7" s="194" t="s">
        <v>21</v>
      </c>
      <c r="B7" s="194" t="s">
        <v>22</v>
      </c>
      <c r="C7" s="194" t="s">
        <v>23</v>
      </c>
      <c r="D7" s="273" t="s">
        <v>120</v>
      </c>
      <c r="E7" s="273"/>
      <c r="F7" s="275" t="s">
        <v>121</v>
      </c>
      <c r="G7" s="276"/>
      <c r="H7" s="152" t="s">
        <v>10</v>
      </c>
      <c r="I7" s="152"/>
      <c r="J7" s="194" t="s">
        <v>24</v>
      </c>
    </row>
    <row r="8" spans="1:18" s="26" customFormat="1" ht="24.6" customHeight="1" x14ac:dyDescent="0.25">
      <c r="A8" s="194"/>
      <c r="B8" s="194"/>
      <c r="C8" s="194"/>
      <c r="D8" s="274"/>
      <c r="E8" s="274"/>
      <c r="F8" s="267" t="s">
        <v>105</v>
      </c>
      <c r="G8" s="244" t="s">
        <v>145</v>
      </c>
      <c r="H8" s="194"/>
      <c r="I8" s="194"/>
      <c r="J8" s="194"/>
    </row>
    <row r="9" spans="1:18" s="26" customFormat="1" ht="24.6" customHeight="1" x14ac:dyDescent="0.25">
      <c r="A9" s="150"/>
      <c r="B9" s="150"/>
      <c r="C9" s="150"/>
      <c r="D9" s="52" t="s">
        <v>11</v>
      </c>
      <c r="E9" s="52" t="s">
        <v>12</v>
      </c>
      <c r="F9" s="268"/>
      <c r="G9" s="254"/>
      <c r="H9" s="98">
        <v>2020</v>
      </c>
      <c r="I9" s="68">
        <v>2021</v>
      </c>
      <c r="J9" s="150"/>
    </row>
    <row r="10" spans="1:18" ht="15.75" customHeight="1" x14ac:dyDescent="0.2">
      <c r="A10" s="281" t="s">
        <v>4</v>
      </c>
      <c r="B10" s="281" t="s">
        <v>31</v>
      </c>
      <c r="C10" s="47" t="s">
        <v>25</v>
      </c>
      <c r="D10" s="48">
        <f t="shared" ref="D10:I10" si="0">D12+D13+D14</f>
        <v>474936392.75</v>
      </c>
      <c r="E10" s="48">
        <f t="shared" si="0"/>
        <v>436958621.58999997</v>
      </c>
      <c r="F10" s="48">
        <f t="shared" si="0"/>
        <v>531097098.66000003</v>
      </c>
      <c r="G10" s="48">
        <f t="shared" si="0"/>
        <v>503398484.62</v>
      </c>
      <c r="H10" s="48">
        <f t="shared" si="0"/>
        <v>352637510</v>
      </c>
      <c r="I10" s="48">
        <f t="shared" si="0"/>
        <v>352637510</v>
      </c>
      <c r="J10" s="194"/>
    </row>
    <row r="11" spans="1:18" s="26" customFormat="1" ht="15.75" customHeight="1" x14ac:dyDescent="0.25">
      <c r="A11" s="281"/>
      <c r="B11" s="281"/>
      <c r="C11" s="51" t="s">
        <v>26</v>
      </c>
      <c r="D11" s="15"/>
      <c r="E11" s="15"/>
      <c r="F11" s="15"/>
      <c r="G11" s="15"/>
      <c r="H11" s="15"/>
      <c r="I11" s="15"/>
      <c r="J11" s="194"/>
    </row>
    <row r="12" spans="1:18" s="26" customFormat="1" ht="15.75" customHeight="1" x14ac:dyDescent="0.25">
      <c r="A12" s="281"/>
      <c r="B12" s="281"/>
      <c r="C12" s="30" t="s">
        <v>27</v>
      </c>
      <c r="D12" s="25">
        <f>D17+D22+D27+D32</f>
        <v>6789200</v>
      </c>
      <c r="E12" s="25">
        <f t="shared" ref="D12:I14" si="1">E17+E22+E27+E32</f>
        <v>6789200</v>
      </c>
      <c r="F12" s="25">
        <f t="shared" si="1"/>
        <v>11052565</v>
      </c>
      <c r="G12" s="25">
        <f t="shared" si="1"/>
        <v>11052565</v>
      </c>
      <c r="H12" s="25">
        <f t="shared" si="1"/>
        <v>0</v>
      </c>
      <c r="I12" s="25">
        <f t="shared" si="1"/>
        <v>0</v>
      </c>
      <c r="J12" s="194"/>
      <c r="L12" s="67"/>
    </row>
    <row r="13" spans="1:18" s="26" customFormat="1" ht="15.75" customHeight="1" x14ac:dyDescent="0.25">
      <c r="A13" s="281"/>
      <c r="B13" s="281"/>
      <c r="C13" s="30" t="s">
        <v>28</v>
      </c>
      <c r="D13" s="25">
        <f t="shared" si="1"/>
        <v>14425800</v>
      </c>
      <c r="E13" s="25">
        <f t="shared" si="1"/>
        <v>14425800</v>
      </c>
      <c r="F13" s="25">
        <f t="shared" si="1"/>
        <v>2180355</v>
      </c>
      <c r="G13" s="25">
        <f t="shared" si="1"/>
        <v>2180355</v>
      </c>
      <c r="H13" s="25">
        <f t="shared" si="1"/>
        <v>166300</v>
      </c>
      <c r="I13" s="25">
        <f t="shared" si="1"/>
        <v>166300</v>
      </c>
      <c r="J13" s="194"/>
    </row>
    <row r="14" spans="1:18" s="26" customFormat="1" ht="15.75" customHeight="1" x14ac:dyDescent="0.25">
      <c r="A14" s="281"/>
      <c r="B14" s="281"/>
      <c r="C14" s="30" t="s">
        <v>29</v>
      </c>
      <c r="D14" s="25">
        <f t="shared" si="1"/>
        <v>453721392.75</v>
      </c>
      <c r="E14" s="25">
        <f t="shared" si="1"/>
        <v>415743621.58999997</v>
      </c>
      <c r="F14" s="25">
        <f t="shared" si="1"/>
        <v>517864178.66000003</v>
      </c>
      <c r="G14" s="25">
        <f t="shared" si="1"/>
        <v>490165564.62</v>
      </c>
      <c r="H14" s="25">
        <f t="shared" si="1"/>
        <v>352471210</v>
      </c>
      <c r="I14" s="25">
        <f t="shared" si="1"/>
        <v>352471210</v>
      </c>
      <c r="J14" s="194"/>
    </row>
    <row r="15" spans="1:18" s="26" customFormat="1" ht="15.75" customHeight="1" x14ac:dyDescent="0.25">
      <c r="A15" s="278" t="s">
        <v>32</v>
      </c>
      <c r="B15" s="278" t="s">
        <v>2</v>
      </c>
      <c r="C15" s="30" t="s">
        <v>25</v>
      </c>
      <c r="D15" s="25">
        <f>'Прил 7'!J14</f>
        <v>134068355.48999999</v>
      </c>
      <c r="E15" s="25">
        <f>'Прил 7'!K14</f>
        <v>96231681.11999999</v>
      </c>
      <c r="F15" s="25">
        <f>'Прил 7'!L14</f>
        <v>141613275.34999999</v>
      </c>
      <c r="G15" s="25">
        <f>'Прил 7'!M14</f>
        <v>123985586.09</v>
      </c>
      <c r="H15" s="25">
        <f>'Прил 7'!N14</f>
        <v>59901385</v>
      </c>
      <c r="I15" s="25">
        <f>'Прил 7'!O14</f>
        <v>59901385</v>
      </c>
      <c r="J15" s="283"/>
      <c r="M15" s="67"/>
      <c r="N15" s="67"/>
      <c r="O15" s="67"/>
      <c r="P15" s="67"/>
      <c r="Q15" s="67"/>
      <c r="R15" s="67"/>
    </row>
    <row r="16" spans="1:18" s="26" customFormat="1" ht="15.75" customHeight="1" x14ac:dyDescent="0.25">
      <c r="A16" s="278"/>
      <c r="B16" s="278"/>
      <c r="C16" s="51" t="s">
        <v>26</v>
      </c>
      <c r="D16" s="15"/>
      <c r="E16" s="35"/>
      <c r="F16" s="15"/>
      <c r="G16" s="35"/>
      <c r="H16" s="15"/>
      <c r="I16" s="15"/>
      <c r="J16" s="284"/>
    </row>
    <row r="17" spans="1:12" s="26" customFormat="1" ht="15" x14ac:dyDescent="0.25">
      <c r="A17" s="278"/>
      <c r="B17" s="278"/>
      <c r="C17" s="51" t="s">
        <v>27</v>
      </c>
      <c r="D17" s="15">
        <v>9200</v>
      </c>
      <c r="E17" s="15">
        <v>9200</v>
      </c>
      <c r="F17" s="15">
        <v>5008900</v>
      </c>
      <c r="G17" s="15">
        <v>5008900</v>
      </c>
      <c r="H17" s="15">
        <f>0+0</f>
        <v>0</v>
      </c>
      <c r="I17" s="15">
        <f>0+0</f>
        <v>0</v>
      </c>
      <c r="J17" s="284"/>
    </row>
    <row r="18" spans="1:12" s="26" customFormat="1" ht="15.75" customHeight="1" x14ac:dyDescent="0.25">
      <c r="A18" s="278"/>
      <c r="B18" s="278"/>
      <c r="C18" s="51" t="s">
        <v>28</v>
      </c>
      <c r="D18" s="36">
        <v>12165800</v>
      </c>
      <c r="E18" s="36">
        <v>12165800</v>
      </c>
      <c r="F18" s="36">
        <v>165800</v>
      </c>
      <c r="G18" s="15">
        <v>165800</v>
      </c>
      <c r="H18" s="15">
        <v>166300</v>
      </c>
      <c r="I18" s="15">
        <v>166300</v>
      </c>
      <c r="J18" s="284"/>
    </row>
    <row r="19" spans="1:12" s="26" customFormat="1" ht="17.25" customHeight="1" x14ac:dyDescent="0.25">
      <c r="A19" s="278"/>
      <c r="B19" s="278"/>
      <c r="C19" s="51" t="s">
        <v>29</v>
      </c>
      <c r="D19" s="14">
        <f t="shared" ref="D19:I19" si="2">D15-D17-D18</f>
        <v>121893355.48999999</v>
      </c>
      <c r="E19" s="14">
        <f t="shared" si="2"/>
        <v>84056681.11999999</v>
      </c>
      <c r="F19" s="14">
        <f t="shared" si="2"/>
        <v>136438575.34999999</v>
      </c>
      <c r="G19" s="14">
        <f t="shared" si="2"/>
        <v>118810886.09</v>
      </c>
      <c r="H19" s="14">
        <f t="shared" si="2"/>
        <v>59735085</v>
      </c>
      <c r="I19" s="14">
        <f t="shared" si="2"/>
        <v>59735085</v>
      </c>
      <c r="J19" s="284"/>
    </row>
    <row r="20" spans="1:12" s="26" customFormat="1" ht="15.75" customHeight="1" x14ac:dyDescent="0.25">
      <c r="A20" s="278" t="s">
        <v>32</v>
      </c>
      <c r="B20" s="278" t="s">
        <v>9</v>
      </c>
      <c r="C20" s="30" t="s">
        <v>25</v>
      </c>
      <c r="D20" s="25">
        <f>'Прил 7'!J60</f>
        <v>188473398.25999999</v>
      </c>
      <c r="E20" s="25">
        <f>'Прил 7'!K60</f>
        <v>188448802.72999999</v>
      </c>
      <c r="F20" s="25">
        <f>'Прил 7'!L60</f>
        <v>224350736.50999999</v>
      </c>
      <c r="G20" s="25">
        <f>'Прил 7'!M60</f>
        <v>215996551.99000001</v>
      </c>
      <c r="H20" s="25">
        <f>'Прил 7'!N60</f>
        <v>145602522</v>
      </c>
      <c r="I20" s="25">
        <f>'Прил 7'!O60</f>
        <v>145602522</v>
      </c>
      <c r="J20" s="282"/>
    </row>
    <row r="21" spans="1:12" s="26" customFormat="1" ht="15.75" customHeight="1" x14ac:dyDescent="0.25">
      <c r="A21" s="278"/>
      <c r="B21" s="278"/>
      <c r="C21" s="51" t="s">
        <v>26</v>
      </c>
      <c r="D21" s="15"/>
      <c r="E21" s="35"/>
      <c r="F21" s="15"/>
      <c r="G21" s="35"/>
      <c r="H21" s="37"/>
      <c r="I21" s="37"/>
      <c r="J21" s="282"/>
    </row>
    <row r="22" spans="1:12" s="26" customFormat="1" ht="15.75" customHeight="1" x14ac:dyDescent="0.25">
      <c r="A22" s="278"/>
      <c r="B22" s="278"/>
      <c r="C22" s="51" t="s">
        <v>27</v>
      </c>
      <c r="D22" s="15">
        <v>6780000</v>
      </c>
      <c r="E22" s="15">
        <v>6780000</v>
      </c>
      <c r="F22" s="15">
        <v>6043665</v>
      </c>
      <c r="G22" s="15">
        <v>6043665</v>
      </c>
      <c r="H22" s="15">
        <f>0</f>
        <v>0</v>
      </c>
      <c r="I22" s="15">
        <f>0</f>
        <v>0</v>
      </c>
      <c r="J22" s="282"/>
    </row>
    <row r="23" spans="1:12" s="26" customFormat="1" ht="15.75" customHeight="1" x14ac:dyDescent="0.25">
      <c r="A23" s="278"/>
      <c r="B23" s="278"/>
      <c r="C23" s="51" t="s">
        <v>28</v>
      </c>
      <c r="D23" s="36">
        <v>2260000</v>
      </c>
      <c r="E23" s="36">
        <v>2260000</v>
      </c>
      <c r="F23" s="36">
        <v>2014555</v>
      </c>
      <c r="G23" s="15">
        <v>2014555</v>
      </c>
      <c r="H23" s="15">
        <f>0</f>
        <v>0</v>
      </c>
      <c r="I23" s="15">
        <f>0</f>
        <v>0</v>
      </c>
      <c r="J23" s="282"/>
    </row>
    <row r="24" spans="1:12" s="26" customFormat="1" ht="15.75" customHeight="1" x14ac:dyDescent="0.25">
      <c r="A24" s="278"/>
      <c r="B24" s="278"/>
      <c r="C24" s="51" t="s">
        <v>29</v>
      </c>
      <c r="D24" s="15">
        <f t="shared" ref="D24:I24" si="3">D20-D22-D23</f>
        <v>179433398.25999999</v>
      </c>
      <c r="E24" s="15">
        <f t="shared" si="3"/>
        <v>179408802.72999999</v>
      </c>
      <c r="F24" s="15">
        <f t="shared" si="3"/>
        <v>216292516.50999999</v>
      </c>
      <c r="G24" s="15">
        <f t="shared" si="3"/>
        <v>207938331.99000001</v>
      </c>
      <c r="H24" s="15">
        <f t="shared" si="3"/>
        <v>145602522</v>
      </c>
      <c r="I24" s="15">
        <f t="shared" si="3"/>
        <v>145602522</v>
      </c>
      <c r="J24" s="282"/>
    </row>
    <row r="25" spans="1:12" s="26" customFormat="1" ht="15.75" customHeight="1" x14ac:dyDescent="0.25">
      <c r="A25" s="278" t="s">
        <v>32</v>
      </c>
      <c r="B25" s="278" t="s">
        <v>6</v>
      </c>
      <c r="C25" s="30" t="s">
        <v>25</v>
      </c>
      <c r="D25" s="25">
        <f t="shared" ref="D25:I25" si="4">SUM(D27:D29)</f>
        <v>145872164</v>
      </c>
      <c r="E25" s="25">
        <f t="shared" si="4"/>
        <v>145831507.69999999</v>
      </c>
      <c r="F25" s="25">
        <f t="shared" si="4"/>
        <v>158399901.80000001</v>
      </c>
      <c r="G25" s="25">
        <f t="shared" si="4"/>
        <v>156874847.78</v>
      </c>
      <c r="H25" s="25">
        <f t="shared" si="4"/>
        <v>140594211</v>
      </c>
      <c r="I25" s="25">
        <f t="shared" si="4"/>
        <v>140594211</v>
      </c>
      <c r="J25" s="279"/>
    </row>
    <row r="26" spans="1:12" s="26" customFormat="1" ht="15.75" customHeight="1" x14ac:dyDescent="0.25">
      <c r="A26" s="278"/>
      <c r="B26" s="278"/>
      <c r="C26" s="51" t="s">
        <v>26</v>
      </c>
      <c r="D26" s="15"/>
      <c r="E26" s="35"/>
      <c r="F26" s="15"/>
      <c r="G26" s="35"/>
      <c r="H26" s="15"/>
      <c r="I26" s="15"/>
      <c r="J26" s="279"/>
    </row>
    <row r="27" spans="1:12" s="26" customFormat="1" ht="15.75" customHeight="1" x14ac:dyDescent="0.25">
      <c r="A27" s="278"/>
      <c r="B27" s="278"/>
      <c r="C27" s="51" t="s">
        <v>27</v>
      </c>
      <c r="D27" s="15">
        <v>0</v>
      </c>
      <c r="E27" s="35">
        <v>0</v>
      </c>
      <c r="F27" s="15">
        <v>0</v>
      </c>
      <c r="G27" s="35">
        <v>0</v>
      </c>
      <c r="H27" s="15">
        <v>0</v>
      </c>
      <c r="I27" s="15">
        <v>0</v>
      </c>
      <c r="J27" s="279"/>
    </row>
    <row r="28" spans="1:12" s="26" customFormat="1" ht="15.75" customHeight="1" x14ac:dyDescent="0.25">
      <c r="A28" s="278"/>
      <c r="B28" s="278"/>
      <c r="C28" s="51" t="s">
        <v>28</v>
      </c>
      <c r="D28" s="15">
        <v>0</v>
      </c>
      <c r="E28" s="35">
        <v>0</v>
      </c>
      <c r="F28" s="15">
        <v>0</v>
      </c>
      <c r="G28" s="35">
        <v>0</v>
      </c>
      <c r="H28" s="15">
        <v>0</v>
      </c>
      <c r="I28" s="15">
        <v>0</v>
      </c>
      <c r="J28" s="279"/>
      <c r="L28" s="38"/>
    </row>
    <row r="29" spans="1:12" s="26" customFormat="1" ht="15.75" customHeight="1" x14ac:dyDescent="0.25">
      <c r="A29" s="278"/>
      <c r="B29" s="278"/>
      <c r="C29" s="51" t="s">
        <v>29</v>
      </c>
      <c r="D29" s="15">
        <f>'Прил 7'!J116</f>
        <v>145872164</v>
      </c>
      <c r="E29" s="15">
        <f>'Прил 7'!K116</f>
        <v>145831507.69999999</v>
      </c>
      <c r="F29" s="15">
        <f>'Прил 7'!L116</f>
        <v>158399901.80000001</v>
      </c>
      <c r="G29" s="15">
        <f>'Прил 7'!M116</f>
        <v>156874847.78</v>
      </c>
      <c r="H29" s="15">
        <f>'Прил 7'!N116</f>
        <v>140594211</v>
      </c>
      <c r="I29" s="15">
        <f>'Прил 7'!O116</f>
        <v>140594211</v>
      </c>
      <c r="J29" s="279"/>
    </row>
    <row r="30" spans="1:12" s="26" customFormat="1" ht="15.75" customHeight="1" x14ac:dyDescent="0.25">
      <c r="A30" s="278" t="s">
        <v>32</v>
      </c>
      <c r="B30" s="278" t="s">
        <v>30</v>
      </c>
      <c r="C30" s="30" t="s">
        <v>25</v>
      </c>
      <c r="D30" s="25">
        <f t="shared" ref="D30:I30" si="5">SUM(D32:D34)</f>
        <v>6522475</v>
      </c>
      <c r="E30" s="25">
        <f t="shared" si="5"/>
        <v>6446630.0399999991</v>
      </c>
      <c r="F30" s="25">
        <f t="shared" si="5"/>
        <v>6733185</v>
      </c>
      <c r="G30" s="25">
        <f t="shared" si="5"/>
        <v>6541498.7599999998</v>
      </c>
      <c r="H30" s="25">
        <f t="shared" si="5"/>
        <v>6539392</v>
      </c>
      <c r="I30" s="25">
        <f t="shared" si="5"/>
        <v>6539392</v>
      </c>
      <c r="J30" s="280"/>
    </row>
    <row r="31" spans="1:12" s="26" customFormat="1" ht="15.75" customHeight="1" x14ac:dyDescent="0.25">
      <c r="A31" s="278"/>
      <c r="B31" s="278"/>
      <c r="C31" s="51" t="s">
        <v>26</v>
      </c>
      <c r="D31" s="15"/>
      <c r="E31" s="35"/>
      <c r="F31" s="15"/>
      <c r="G31" s="35"/>
      <c r="H31" s="15"/>
      <c r="I31" s="15"/>
      <c r="J31" s="280"/>
    </row>
    <row r="32" spans="1:12" s="26" customFormat="1" ht="15.75" customHeight="1" x14ac:dyDescent="0.25">
      <c r="A32" s="278"/>
      <c r="B32" s="278"/>
      <c r="C32" s="51" t="s">
        <v>27</v>
      </c>
      <c r="D32" s="15">
        <v>0</v>
      </c>
      <c r="E32" s="35">
        <v>0</v>
      </c>
      <c r="F32" s="15">
        <v>0</v>
      </c>
      <c r="G32" s="35">
        <v>0</v>
      </c>
      <c r="H32" s="15">
        <v>0</v>
      </c>
      <c r="I32" s="15">
        <v>0</v>
      </c>
      <c r="J32" s="280"/>
    </row>
    <row r="33" spans="1:16" s="26" customFormat="1" ht="15.75" customHeight="1" x14ac:dyDescent="0.25">
      <c r="A33" s="278"/>
      <c r="B33" s="278"/>
      <c r="C33" s="51" t="s">
        <v>28</v>
      </c>
      <c r="D33" s="15">
        <v>0</v>
      </c>
      <c r="E33" s="35">
        <v>0</v>
      </c>
      <c r="F33" s="15">
        <v>0</v>
      </c>
      <c r="G33" s="35">
        <v>0</v>
      </c>
      <c r="H33" s="15">
        <v>0</v>
      </c>
      <c r="I33" s="15">
        <v>0</v>
      </c>
      <c r="J33" s="280"/>
    </row>
    <row r="34" spans="1:16" s="26" customFormat="1" ht="15.75" customHeight="1" x14ac:dyDescent="0.25">
      <c r="A34" s="278"/>
      <c r="B34" s="278"/>
      <c r="C34" s="51" t="s">
        <v>29</v>
      </c>
      <c r="D34" s="15">
        <f>'Прил 7'!J144</f>
        <v>6522475</v>
      </c>
      <c r="E34" s="15">
        <f>'Прил 7'!K144</f>
        <v>6446630.0399999991</v>
      </c>
      <c r="F34" s="15">
        <f>'Прил 7'!L144</f>
        <v>6733185</v>
      </c>
      <c r="G34" s="15">
        <f>'Прил 7'!M144</f>
        <v>6541498.7599999998</v>
      </c>
      <c r="H34" s="15">
        <f>'Прил 7'!N144</f>
        <v>6539392</v>
      </c>
      <c r="I34" s="15">
        <f>'Прил 7'!O144</f>
        <v>6539392</v>
      </c>
      <c r="J34" s="280"/>
    </row>
    <row r="35" spans="1:16" s="16" customFormat="1" ht="16.5" customHeight="1" x14ac:dyDescent="0.2">
      <c r="A35" s="19"/>
      <c r="C35" s="19"/>
      <c r="D35" s="19"/>
      <c r="E35" s="19"/>
      <c r="F35" s="19"/>
      <c r="G35" s="20"/>
      <c r="H35" s="277"/>
      <c r="I35" s="277"/>
      <c r="J35" s="277"/>
      <c r="K35" s="277"/>
      <c r="L35" s="277"/>
      <c r="M35" s="277"/>
      <c r="N35" s="277"/>
      <c r="O35" s="277"/>
      <c r="P35" s="277"/>
    </row>
    <row r="36" spans="1:16" s="16" customFormat="1" ht="18.75" x14ac:dyDescent="0.2">
      <c r="B36" s="19" t="s">
        <v>158</v>
      </c>
      <c r="C36" s="19"/>
      <c r="D36" s="19"/>
      <c r="E36" s="19"/>
      <c r="F36" s="19"/>
      <c r="G36" s="19"/>
      <c r="J36" s="17"/>
      <c r="K36" s="17"/>
      <c r="L36" s="17"/>
      <c r="M36" s="17"/>
    </row>
    <row r="37" spans="1:16" s="16" customFormat="1" ht="18.75" x14ac:dyDescent="0.2">
      <c r="B37" s="202"/>
      <c r="C37" s="202"/>
      <c r="D37" s="19"/>
      <c r="E37" s="19"/>
      <c r="F37" s="19"/>
      <c r="G37" s="19"/>
      <c r="H37" s="19"/>
      <c r="I37" s="19"/>
      <c r="J37" s="17"/>
      <c r="K37" s="17"/>
      <c r="L37" s="17"/>
      <c r="M37" s="17"/>
      <c r="N37" s="17"/>
      <c r="O37" s="17"/>
      <c r="P37" s="17"/>
    </row>
    <row r="38" spans="1:16" s="16" customFormat="1" ht="15.75" x14ac:dyDescent="0.2">
      <c r="C38" s="33"/>
      <c r="D38" s="44"/>
      <c r="E38" s="44"/>
      <c r="F38" s="44"/>
      <c r="G38" s="44"/>
      <c r="H38" s="44"/>
      <c r="I38" s="44"/>
      <c r="J38" s="17"/>
      <c r="K38" s="17"/>
      <c r="L38" s="17"/>
      <c r="M38" s="17"/>
      <c r="N38" s="17"/>
      <c r="O38" s="17"/>
      <c r="P38" s="17"/>
    </row>
    <row r="39" spans="1:16" s="16" customFormat="1" ht="15.75" x14ac:dyDescent="0.2">
      <c r="B39" s="29"/>
      <c r="C39" s="33"/>
      <c r="D39" s="44"/>
      <c r="E39" s="44"/>
      <c r="F39" s="44"/>
      <c r="G39" s="44"/>
      <c r="H39" s="44"/>
      <c r="I39" s="44"/>
      <c r="J39" s="17"/>
      <c r="K39" s="17"/>
      <c r="L39" s="17"/>
      <c r="M39" s="17"/>
      <c r="N39" s="17"/>
      <c r="O39" s="17"/>
      <c r="P39" s="17"/>
    </row>
    <row r="40" spans="1:16" s="16" customFormat="1" ht="15.75" x14ac:dyDescent="0.2">
      <c r="B40" s="29" t="s">
        <v>155</v>
      </c>
      <c r="C40" s="33"/>
      <c r="J40" s="17"/>
      <c r="K40" s="17"/>
      <c r="L40" s="17"/>
      <c r="M40" s="17"/>
      <c r="N40" s="17"/>
      <c r="O40" s="17"/>
      <c r="P40" s="17"/>
    </row>
    <row r="41" spans="1:16" ht="15.75" x14ac:dyDescent="0.2">
      <c r="B41" s="29" t="s">
        <v>119</v>
      </c>
      <c r="C41" s="33"/>
      <c r="D41" s="16"/>
      <c r="E41" s="16"/>
      <c r="F41" s="16"/>
      <c r="G41" s="16"/>
      <c r="H41" s="16"/>
      <c r="I41" s="16"/>
      <c r="J41" s="23"/>
    </row>
    <row r="42" spans="1:16" ht="18" customHeight="1" x14ac:dyDescent="0.2">
      <c r="B42" s="29" t="s">
        <v>156</v>
      </c>
      <c r="C42" s="33"/>
      <c r="D42" s="16"/>
      <c r="E42" s="16"/>
      <c r="F42" s="16"/>
      <c r="G42" s="16"/>
      <c r="H42" s="16"/>
      <c r="I42" s="16"/>
    </row>
    <row r="43" spans="1:16" ht="15.75" x14ac:dyDescent="0.2">
      <c r="B43" s="29" t="s">
        <v>157</v>
      </c>
      <c r="C43" s="33"/>
      <c r="D43" s="16"/>
      <c r="E43" s="16"/>
      <c r="F43" s="16"/>
      <c r="G43" s="16"/>
      <c r="H43" s="16"/>
      <c r="I43" s="16"/>
    </row>
    <row r="44" spans="1:16" x14ac:dyDescent="0.2">
      <c r="G44" s="5"/>
      <c r="H44" s="5"/>
      <c r="I44" s="5"/>
      <c r="J44" s="5"/>
    </row>
    <row r="47" spans="1:16" ht="21" customHeight="1" x14ac:dyDescent="0.2"/>
  </sheetData>
  <mergeCells count="30">
    <mergeCell ref="B37:C37"/>
    <mergeCell ref="A10:A14"/>
    <mergeCell ref="B10:B14"/>
    <mergeCell ref="J10:J14"/>
    <mergeCell ref="J20:J24"/>
    <mergeCell ref="A30:A34"/>
    <mergeCell ref="B30:B34"/>
    <mergeCell ref="J15:J19"/>
    <mergeCell ref="H35:P35"/>
    <mergeCell ref="A15:A19"/>
    <mergeCell ref="B15:B19"/>
    <mergeCell ref="A20:A24"/>
    <mergeCell ref="B20:B24"/>
    <mergeCell ref="A25:A29"/>
    <mergeCell ref="B25:B29"/>
    <mergeCell ref="J25:J29"/>
    <mergeCell ref="J30:J34"/>
    <mergeCell ref="F8:F9"/>
    <mergeCell ref="H1:J1"/>
    <mergeCell ref="A3:J3"/>
    <mergeCell ref="A4:J4"/>
    <mergeCell ref="A7:A9"/>
    <mergeCell ref="B7:B9"/>
    <mergeCell ref="C7:C9"/>
    <mergeCell ref="H7:I8"/>
    <mergeCell ref="J7:J9"/>
    <mergeCell ref="G2:I2"/>
    <mergeCell ref="D7:E8"/>
    <mergeCell ref="F7:G7"/>
    <mergeCell ref="G8:G9"/>
  </mergeCells>
  <printOptions horizontalCentered="1"/>
  <pageMargins left="0.23622047244094491" right="0.19685039370078741" top="0.11811023622047245" bottom="0.11811023622047245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 7</vt:lpstr>
      <vt:lpstr>Прил 8</vt:lpstr>
      <vt:lpstr>'Прил 7'!Заголовки_для_печати</vt:lpstr>
      <vt:lpstr>'Прил 7'!Область_печати</vt:lpstr>
      <vt:lpstr>'Прил 8'!Область_печати</vt:lpstr>
    </vt:vector>
  </TitlesOfParts>
  <Company>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YP</cp:lastModifiedBy>
  <cp:lastPrinted>2020-03-03T05:07:18Z</cp:lastPrinted>
  <dcterms:created xsi:type="dcterms:W3CDTF">2013-07-29T03:10:57Z</dcterms:created>
  <dcterms:modified xsi:type="dcterms:W3CDTF">2020-03-18T05:20:31Z</dcterms:modified>
</cp:coreProperties>
</file>