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4240" windowHeight="12300" tabRatio="717"/>
  </bookViews>
  <sheets>
    <sheet name="Прил 7" sheetId="8" r:id="rId1"/>
    <sheet name="Прил 8" sheetId="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 7'!$C$1:$C$224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 7'!$5:$8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 7'!$A$1:$P$203</definedName>
    <definedName name="_xlnm.Print_Area" localSheetId="1">'Прил 8'!$A$1:$H$46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32" i="8"/>
  <c r="D14" i="9"/>
  <c r="E30"/>
  <c r="D30"/>
  <c r="M11" i="8" l="1"/>
  <c r="M81"/>
  <c r="M190"/>
  <c r="L190"/>
  <c r="L11"/>
  <c r="L81"/>
  <c r="L79"/>
  <c r="L109"/>
  <c r="M189" l="1"/>
  <c r="L189"/>
  <c r="G30" i="9"/>
  <c r="F12" l="1"/>
  <c r="L93" i="8" l="1"/>
  <c r="M93"/>
  <c r="L34"/>
  <c r="M34"/>
  <c r="L166"/>
  <c r="K150" l="1"/>
  <c r="J150"/>
  <c r="K109"/>
  <c r="J109"/>
  <c r="K37"/>
  <c r="J37"/>
  <c r="K34"/>
  <c r="J34"/>
  <c r="M149" l="1"/>
  <c r="K81"/>
  <c r="J81"/>
  <c r="J159"/>
  <c r="K159"/>
  <c r="M159"/>
  <c r="L159"/>
  <c r="N141"/>
  <c r="K139"/>
  <c r="J139"/>
  <c r="M139"/>
  <c r="L139"/>
  <c r="M109"/>
  <c r="N139" l="1"/>
  <c r="N159"/>
  <c r="J40"/>
  <c r="K40"/>
  <c r="K49"/>
  <c r="J49"/>
  <c r="K52"/>
  <c r="J52"/>
  <c r="K99"/>
  <c r="K82" s="1"/>
  <c r="J99"/>
  <c r="J82" s="1"/>
  <c r="K153"/>
  <c r="J153"/>
  <c r="J149"/>
  <c r="K166"/>
  <c r="J166"/>
  <c r="K163"/>
  <c r="J163"/>
  <c r="K156"/>
  <c r="J156"/>
  <c r="K143"/>
  <c r="J143"/>
  <c r="K120"/>
  <c r="J120"/>
  <c r="K117"/>
  <c r="J117"/>
  <c r="J96"/>
  <c r="K96"/>
  <c r="K93"/>
  <c r="J93"/>
  <c r="K90"/>
  <c r="J90"/>
  <c r="K58"/>
  <c r="J58"/>
  <c r="K55"/>
  <c r="J55"/>
  <c r="K21"/>
  <c r="J21"/>
  <c r="M22"/>
  <c r="M20" s="1"/>
  <c r="L22"/>
  <c r="L20" s="1"/>
  <c r="K22"/>
  <c r="K20" s="1"/>
  <c r="J22"/>
  <c r="J20" s="1"/>
  <c r="J148" l="1"/>
  <c r="K148"/>
  <c r="M156" l="1"/>
  <c r="L156"/>
  <c r="L135"/>
  <c r="N112"/>
  <c r="J87"/>
  <c r="K87"/>
  <c r="M87"/>
  <c r="L87"/>
  <c r="L61"/>
  <c r="N156" l="1"/>
  <c r="N87"/>
  <c r="N173" l="1"/>
  <c r="N171"/>
  <c r="N170"/>
  <c r="N169"/>
  <c r="N168"/>
  <c r="N137"/>
  <c r="N116"/>
  <c r="N115"/>
  <c r="N113"/>
  <c r="L143" l="1"/>
  <c r="M58"/>
  <c r="L14"/>
  <c r="L150"/>
  <c r="M150"/>
  <c r="N150" l="1"/>
  <c r="M90"/>
  <c r="L25"/>
  <c r="L90"/>
  <c r="G39" i="9"/>
  <c r="G35" s="1"/>
  <c r="E35"/>
  <c r="D35"/>
  <c r="K12" i="8"/>
  <c r="M12"/>
  <c r="J12"/>
  <c r="M14"/>
  <c r="N14" s="1"/>
  <c r="F39" i="9"/>
  <c r="F35" s="1"/>
  <c r="K14" i="8"/>
  <c r="J14"/>
  <c r="N81" l="1"/>
  <c r="N34"/>
  <c r="N12"/>
  <c r="N90"/>
  <c r="N109"/>
  <c r="L120"/>
  <c r="M120"/>
  <c r="L187"/>
  <c r="L181"/>
  <c r="K135"/>
  <c r="J135"/>
  <c r="M135"/>
  <c r="L99"/>
  <c r="L129"/>
  <c r="K83"/>
  <c r="J83"/>
  <c r="L83"/>
  <c r="J79" l="1"/>
  <c r="N135"/>
  <c r="L76"/>
  <c r="M76"/>
  <c r="L58"/>
  <c r="N58" s="1"/>
  <c r="J190" l="1"/>
  <c r="J189" s="1"/>
  <c r="J187" s="1"/>
  <c r="K190"/>
  <c r="K189" s="1"/>
  <c r="K187" s="1"/>
  <c r="K181"/>
  <c r="J181"/>
  <c r="J146"/>
  <c r="K149"/>
  <c r="K146" s="1"/>
  <c r="J129"/>
  <c r="K129"/>
  <c r="K31"/>
  <c r="J31"/>
  <c r="K25"/>
  <c r="J25"/>
  <c r="K79" l="1"/>
  <c r="J13"/>
  <c r="J9" s="1"/>
  <c r="K13"/>
  <c r="K9" s="1"/>
  <c r="K18"/>
  <c r="J18"/>
  <c r="E20" i="9" l="1"/>
  <c r="M49" i="8" l="1"/>
  <c r="L49"/>
  <c r="M163" l="1"/>
  <c r="L163"/>
  <c r="M132" l="1"/>
  <c r="M52"/>
  <c r="L52"/>
  <c r="L40"/>
  <c r="M40"/>
  <c r="N132" l="1"/>
  <c r="N20"/>
  <c r="E25" i="9"/>
  <c r="E29" s="1"/>
  <c r="D25"/>
  <c r="D29" s="1"/>
  <c r="L37" i="8" l="1"/>
  <c r="D12" i="9" l="1"/>
  <c r="M96" i="8" l="1"/>
  <c r="M103"/>
  <c r="L103"/>
  <c r="M46" l="1"/>
  <c r="L46"/>
  <c r="L123" l="1"/>
  <c r="M123"/>
  <c r="L126"/>
  <c r="M126"/>
  <c r="M129"/>
  <c r="M181" l="1"/>
  <c r="M99" l="1"/>
  <c r="M43"/>
  <c r="M21" s="1"/>
  <c r="L43"/>
  <c r="L21" s="1"/>
  <c r="L18" s="1"/>
  <c r="M153"/>
  <c r="L153"/>
  <c r="L148" s="1"/>
  <c r="L146" s="1"/>
  <c r="F13" i="9" l="1"/>
  <c r="N21" i="8" l="1"/>
  <c r="M106"/>
  <c r="M82" s="1"/>
  <c r="L106"/>
  <c r="L82" s="1"/>
  <c r="M79" l="1"/>
  <c r="L70"/>
  <c r="M70"/>
  <c r="N82" l="1"/>
  <c r="N79"/>
  <c r="F15" i="9" l="1"/>
  <c r="F19" s="1"/>
  <c r="M55" i="8" l="1"/>
  <c r="L55" l="1"/>
  <c r="L174"/>
  <c r="M174"/>
  <c r="L178"/>
  <c r="M178"/>
  <c r="E13" i="9" l="1"/>
  <c r="D13"/>
  <c r="E12"/>
  <c r="L73" i="8"/>
  <c r="M73"/>
  <c r="L28"/>
  <c r="M28"/>
  <c r="E15" i="9"/>
  <c r="E19" s="1"/>
  <c r="D15"/>
  <c r="D19" s="1"/>
  <c r="E24" l="1"/>
  <c r="D20"/>
  <c r="D24" s="1"/>
  <c r="M37" i="8"/>
  <c r="N37" s="1"/>
  <c r="D10" i="9" l="1"/>
  <c r="M25" i="8" l="1"/>
  <c r="M67"/>
  <c r="L67"/>
  <c r="M143"/>
  <c r="N143" s="1"/>
  <c r="M61" l="1"/>
  <c r="N61" s="1"/>
  <c r="M117" l="1"/>
  <c r="L117"/>
  <c r="F20" i="9" l="1"/>
  <c r="F24" s="1"/>
  <c r="M83" i="8"/>
  <c r="M18"/>
  <c r="N18" s="1"/>
  <c r="G15" i="9" l="1"/>
  <c r="G19" s="1"/>
  <c r="L96" i="8"/>
  <c r="L64"/>
  <c r="M166"/>
  <c r="M148" s="1"/>
  <c r="F25" i="9"/>
  <c r="F29" s="1"/>
  <c r="N96" i="8" l="1"/>
  <c r="N166"/>
  <c r="M146"/>
  <c r="N146" s="1"/>
  <c r="N93"/>
  <c r="L13"/>
  <c r="M13" l="1"/>
  <c r="G25" i="9"/>
  <c r="G29" s="1"/>
  <c r="L9" i="8"/>
  <c r="N13" l="1"/>
  <c r="F14" i="9"/>
  <c r="G13"/>
  <c r="G20" l="1"/>
  <c r="G24" s="1"/>
  <c r="M64" i="8" l="1"/>
  <c r="G14" i="9" l="1"/>
  <c r="M9" i="8"/>
  <c r="N11"/>
  <c r="G12" i="9"/>
  <c r="N9" i="8" l="1"/>
  <c r="G10" i="9"/>
  <c r="F10"/>
  <c r="E14"/>
  <c r="E10" l="1"/>
</calcChain>
</file>

<file path=xl/sharedStrings.xml><?xml version="1.0" encoding="utf-8"?>
<sst xmlns="http://schemas.openxmlformats.org/spreadsheetml/2006/main" count="819" uniqueCount="173">
  <si>
    <t>Наименование  программы, подпрограммы</t>
  </si>
  <si>
    <t>в том числе по ГРБС:</t>
  </si>
  <si>
    <t>Культурное наследие</t>
  </si>
  <si>
    <t>всего расходные обязательства по подпрограмме</t>
  </si>
  <si>
    <t>Муниципальная программа</t>
  </si>
  <si>
    <t>МКУ "Управление культуры"</t>
  </si>
  <si>
    <t>Обеспечение условий реализации программы и прочие мероприятия</t>
  </si>
  <si>
    <t>Обеспечение реализации муниципальной программы</t>
  </si>
  <si>
    <t>733</t>
  </si>
  <si>
    <t>Досуг, искусство и народное творчество</t>
  </si>
  <si>
    <t>план</t>
  </si>
  <si>
    <t>факт</t>
  </si>
  <si>
    <t>Примечание</t>
  </si>
  <si>
    <t>рублей</t>
  </si>
  <si>
    <t>0801</t>
  </si>
  <si>
    <t xml:space="preserve">ИНФОРМАЦИЯ
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
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</si>
  <si>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</si>
  <si>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</si>
  <si>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</si>
  <si>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</si>
  <si>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</t>
  </si>
  <si>
    <t>в том числе :</t>
  </si>
  <si>
    <t>федеральный бюджет</t>
  </si>
  <si>
    <t>краевой бюджет</t>
  </si>
  <si>
    <t>местный бюджет</t>
  </si>
  <si>
    <t>Развитие архивного дела</t>
  </si>
  <si>
    <t xml:space="preserve">"Развитие культуры ЗАТО Железногорск" </t>
  </si>
  <si>
    <t xml:space="preserve">Подпрограмма </t>
  </si>
  <si>
    <t>Оказание услуг и выполнение работ библиотекой</t>
  </si>
  <si>
    <t>Статус (муниципальная программа, подпрограмма)</t>
  </si>
  <si>
    <t>0800000000</t>
  </si>
  <si>
    <t>0810000000</t>
  </si>
  <si>
    <t>0810000060</t>
  </si>
  <si>
    <t>Оказание услуг и выполнение работ музейно-выставочным центром</t>
  </si>
  <si>
    <t>0810000070</t>
  </si>
  <si>
    <t>Оказание услуг и выполнение работ учреждениями театрального искусства</t>
  </si>
  <si>
    <t>0820000000</t>
  </si>
  <si>
    <t>0820000130</t>
  </si>
  <si>
    <t>Оказание услуг и выполнение работ культурно - досуговыми учреждениями</t>
  </si>
  <si>
    <t>0820000140</t>
  </si>
  <si>
    <t>Оказание услуг и выполнение работ парком культуры и отдыха</t>
  </si>
  <si>
    <t>0820000150</t>
  </si>
  <si>
    <t>0830000000</t>
  </si>
  <si>
    <t>Оказание услуг и выполнение работ учреждениями дополнительного образования в области культуры</t>
  </si>
  <si>
    <t>0830000030</t>
  </si>
  <si>
    <t>0830000020</t>
  </si>
  <si>
    <t>Администрация ЗАТО г.Железногорск</t>
  </si>
  <si>
    <t>009</t>
  </si>
  <si>
    <t>0820000090</t>
  </si>
  <si>
    <t>0113</t>
  </si>
  <si>
    <t>0840000010</t>
  </si>
  <si>
    <t>0840000000</t>
  </si>
  <si>
    <t>Пополнение фондов архива и эффективное использование архивных документов</t>
  </si>
  <si>
    <t>"Культурное наследие"</t>
  </si>
  <si>
    <t>"Досуг, искусство и народное творчество"</t>
  </si>
  <si>
    <t>"Обеспечение условий реализации программы и прочие мероприятия"</t>
  </si>
  <si>
    <t>"Развитие архивного дела"</t>
  </si>
  <si>
    <t>801</t>
  </si>
  <si>
    <t>870</t>
  </si>
  <si>
    <t>612</t>
  </si>
  <si>
    <t>600</t>
  </si>
  <si>
    <t>0703</t>
  </si>
  <si>
    <t>0810000030</t>
  </si>
  <si>
    <t xml:space="preserve">всего расходные обязательства </t>
  </si>
  <si>
    <t>по подпрограмме</t>
  </si>
  <si>
    <t>всего расходные обязательства</t>
  </si>
  <si>
    <t>Капитальный ремонт здания МБУК МВЦ по ул. Свердлова, 68</t>
  </si>
  <si>
    <t>Администрация ЗАТО г. Железногорск</t>
  </si>
  <si>
    <t>0810000040</t>
  </si>
  <si>
    <t>Финансовое управление Администрации ЗАТО г. Железногорск</t>
  </si>
  <si>
    <t>Приобретение звукового оборудования</t>
  </si>
  <si>
    <t>0820000170</t>
  </si>
  <si>
    <t>Х</t>
  </si>
  <si>
    <t>Капитальный ремонт здания МБУК "Дворец культуры"</t>
  </si>
  <si>
    <t>Разработка дизайн-проекта. Обследование и разработка проектно-сметной документации по объекту библиотека № 6 (ул. Ленина, д.3) для проведения капитального ремонта</t>
  </si>
  <si>
    <t>0810000050</t>
  </si>
  <si>
    <t>по муниципальной программе "Развитие культуры ЗАТО Железногорск"</t>
  </si>
  <si>
    <t>0820000100</t>
  </si>
  <si>
    <t>0820000110</t>
  </si>
  <si>
    <t>0820000180</t>
  </si>
  <si>
    <t>Капитальный ремонт здания МБУК "Центр досуга" . Входная группа</t>
  </si>
  <si>
    <t>Расходы на оказание услуг по сбору, обобщению и анализу информации о качестве оказания услуг организациями культуры</t>
  </si>
  <si>
    <t>0830000040</t>
  </si>
  <si>
    <t>240</t>
  </si>
  <si>
    <t>0810000100</t>
  </si>
  <si>
    <t>Материально-техническое оснащение</t>
  </si>
  <si>
    <t>КЦСР</t>
  </si>
  <si>
    <t xml:space="preserve">КВСР </t>
  </si>
  <si>
    <t xml:space="preserve">КФСР </t>
  </si>
  <si>
    <t xml:space="preserve">КВР </t>
  </si>
  <si>
    <t>КБК</t>
  </si>
  <si>
    <t>Наименовние главного распорядителя бюджетных средств</t>
  </si>
  <si>
    <t>план на год</t>
  </si>
  <si>
    <t>Расходы по годам, рублей</t>
  </si>
  <si>
    <t>Расходы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</si>
  <si>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</si>
  <si>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08100S4490</t>
  </si>
  <si>
    <t xml:space="preserve">08100R5190    </t>
  </si>
  <si>
    <t xml:space="preserve">08100R5190 </t>
  </si>
  <si>
    <t>110</t>
  </si>
  <si>
    <t>850</t>
  </si>
  <si>
    <t>610</t>
  </si>
  <si>
    <t>620</t>
  </si>
  <si>
    <t>Обеспечение безопасных и комфортных условий функционирования МАУК "ПКиО им. С.М. Кирова"</t>
  </si>
  <si>
    <t>0820000190</t>
  </si>
  <si>
    <t>Обеспечение безопасных и комфортных условий функционирования учреждений дополнительного образования в области культуры</t>
  </si>
  <si>
    <t>0810000110</t>
  </si>
  <si>
    <t>Материально-техническое оснащение учреждений культуры: МБУК МВЦ, МБУК ЦГБ им.М.Горького</t>
  </si>
  <si>
    <t>Расходы на комплектование книжных фондов библиотек муниципальных образований Красноярского края</t>
  </si>
  <si>
    <t>08100S4880</t>
  </si>
  <si>
    <t>Расходы на создание модельных муниципальных библиотек</t>
  </si>
  <si>
    <t>081А154540</t>
  </si>
  <si>
    <t>Ремонт здания МБУК ДК</t>
  </si>
  <si>
    <t>Обеспечение безопасных и комфортных условий функционирования учреждений: театров, культурно-досуговых учреждений и парка</t>
  </si>
  <si>
    <t>0820000160</t>
  </si>
  <si>
    <t>320</t>
  </si>
  <si>
    <t>Расходы на оказание услуг по сбору, обобщению и анализу информации о качестве условий оказания услуг организациями культуры</t>
  </si>
  <si>
    <t>0830000050</t>
  </si>
  <si>
    <t>0820000200</t>
  </si>
  <si>
    <t>Реконструкция здания МБУК "Дворец культуры"</t>
  </si>
  <si>
    <t>410</t>
  </si>
  <si>
    <t>0810000120</t>
  </si>
  <si>
    <t>Расходы на подготовительные мероприятия в целях создания модельной библиотеки</t>
  </si>
  <si>
    <t>Расходы на подготовительные мероприятия в целях реконструкции здания Дворца культуры</t>
  </si>
  <si>
    <t>Расходы на оснащение образовательных учреждений в сфере культуры музыкальными инструментами, оборудованием и учебными материалами</t>
  </si>
  <si>
    <t>083A155191</t>
  </si>
  <si>
    <t>0804</t>
  </si>
  <si>
    <t>Капитальный ремонт здания МБУК МВЦ по ул. Свердлова, 68 с благоустройством прилегающей территории</t>
  </si>
  <si>
    <t>0810000130</t>
  </si>
  <si>
    <t>0810000150</t>
  </si>
  <si>
    <t>Обеспечение безопасных и комфортных условий функционирования МБУК МВЦ</t>
  </si>
  <si>
    <t>0820000210</t>
  </si>
  <si>
    <t>Расходы на сохранение, возрождение и развитие народных художественных промыслов и ремесел</t>
  </si>
  <si>
    <t>0503</t>
  </si>
  <si>
    <t>0810000140</t>
  </si>
  <si>
    <t>Расходы на установку мемориальной доски Почетному гражданину города Л.И. Кузнецову</t>
  </si>
  <si>
    <t xml:space="preserve">Обеспечение безопасных и комфортных условий функционирования МБУК ЦГБ им.М.Горького </t>
  </si>
  <si>
    <t>Расходы на комплексное развитие муниципальных учреждений культуры и образовательных организаций в области культуры</t>
  </si>
  <si>
    <t>081A354530</t>
  </si>
  <si>
    <t>Организация и проведение культурно-массовых мероприятий (проведение городских праздников)</t>
  </si>
  <si>
    <t>0820000230</t>
  </si>
  <si>
    <t>0820000220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</si>
  <si>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культуры ЗАТО Железногорск"</t>
  </si>
  <si>
    <t>0800000010</t>
  </si>
  <si>
    <t xml:space="preserve">Финансовое управление Администрации ЗАТО г.Железногорск </t>
  </si>
  <si>
    <t>Отдельное 
мероприятие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</si>
  <si>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</si>
  <si>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Приложение № 8
к Порядку принятия решений о разработке,  формировании и реализации муниципальных программ ЗАТО Железногорск</t>
  </si>
  <si>
    <t>Приложение № 7
к Порядку принятия решений о разработке,  
формировании и реализации муниципальных 
программ ЗАТО Железногорск</t>
  </si>
  <si>
    <t>Ремонт здания и прилегающей территории ДК "Юность", ремонт ограждения МАУК "ПКиО им.С.М.Кирова"</t>
  </si>
  <si>
    <t>% исполнения</t>
  </si>
  <si>
    <t>Выполнение работ по обеспечению проведения праздников на территории ЗАТО Железногорск</t>
  </si>
  <si>
    <t>ИНФОРМАЦИЯ
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ПО МУНИЦИПАЛЬНОЙ ПРОГРАММЕ
 "РАЗВИТИЕ КУЛЬТУРЫ ЗАТО ЖЕЛЕЗНОГОРСК"</t>
  </si>
  <si>
    <t>Исполнители</t>
  </si>
  <si>
    <t>2021 (отчетный год)</t>
  </si>
  <si>
    <t>Ремонт здания МБУК МВЦ по ул. Свердлова, 68</t>
  </si>
  <si>
    <t>2022 (текущий год)</t>
  </si>
  <si>
    <t>Материально-техническое оснащение учреждений культуры</t>
  </si>
  <si>
    <t>0830000080</t>
  </si>
  <si>
    <t>Расходы на государственную поддержку отрасли культуры (модернизация библиотек в части комплектования книжных фондов)</t>
  </si>
  <si>
    <t>08100L5191</t>
  </si>
  <si>
    <t xml:space="preserve">Расходы на создание виртуальных концертных залов </t>
  </si>
  <si>
    <t>0820000240</t>
  </si>
  <si>
    <t>Организация и проведение социокультурных проектов</t>
  </si>
  <si>
    <t>08200L4662</t>
  </si>
  <si>
    <t>Зыкова Екатерина Николаевна 75-33-12</t>
  </si>
  <si>
    <t>Полегошко Виктория Сергеевна 76-56-61</t>
  </si>
  <si>
    <t>отчетный период январь - декабрь факт</t>
  </si>
  <si>
    <t>отчетный период январь - декабрь
факт</t>
  </si>
  <si>
    <t>98,21%                                                                     112857,54 - остаток бюджетных обязательств для оплаты кредиторской задолженности по контрактам 2022 года; 19240,57 - остаток свободных (не занятых) бюджетных обязательств</t>
  </si>
  <si>
    <t>И.о. начальника Социального отдела</t>
  </si>
  <si>
    <t>О.А. Филиппова</t>
  </si>
  <si>
    <t>И.о. начальника Социального отдела                                           О.А. Филиппова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</si>
</sst>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000"/>
  </numFmts>
  <fonts count="3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Arial Cyr"/>
      <charset val="204"/>
    </font>
    <font>
      <b/>
      <sz val="16"/>
      <color rgb="FF0000F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419">
    <xf numFmtId="0" fontId="0" fillId="0" borderId="0" xfId="0"/>
    <xf numFmtId="0" fontId="2" fillId="0" borderId="0" xfId="0" applyFont="1" applyFill="1" applyAlignment="1">
      <alignment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wrapText="1"/>
    </xf>
    <xf numFmtId="0" fontId="1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4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4" fontId="16" fillId="0" borderId="0" xfId="0" applyNumberFormat="1" applyFont="1" applyFill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9" fillId="0" borderId="0" xfId="0" applyFont="1" applyFill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7" fillId="0" borderId="1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/>
    <xf numFmtId="4" fontId="5" fillId="0" borderId="0" xfId="0" applyNumberFormat="1" applyFont="1" applyFill="1" applyAlignment="1">
      <alignment vertical="center" wrapText="1"/>
    </xf>
    <xf numFmtId="4" fontId="9" fillId="2" borderId="2" xfId="0" applyNumberFormat="1" applyFont="1" applyFill="1" applyBorder="1"/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20" fillId="0" borderId="0" xfId="0" applyFont="1" applyFill="1"/>
    <xf numFmtId="4" fontId="2" fillId="0" borderId="0" xfId="0" applyNumberFormat="1" applyFont="1" applyFill="1" applyAlignment="1">
      <alignment vertical="center"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4" fontId="24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" fontId="9" fillId="2" borderId="1" xfId="0" applyNumberFormat="1" applyFont="1" applyFill="1" applyBorder="1"/>
    <xf numFmtId="0" fontId="20" fillId="0" borderId="0" xfId="0" applyFont="1"/>
    <xf numFmtId="4" fontId="2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" fontId="16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vertical="center"/>
    </xf>
    <xf numFmtId="4" fontId="10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right" vertical="center"/>
    </xf>
    <xf numFmtId="4" fontId="1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right" vertical="center"/>
    </xf>
    <xf numFmtId="4" fontId="13" fillId="5" borderId="4" xfId="0" applyNumberFormat="1" applyFont="1" applyFill="1" applyBorder="1" applyAlignment="1">
      <alignment horizontal="center" wrapText="1"/>
    </xf>
    <xf numFmtId="4" fontId="16" fillId="5" borderId="0" xfId="0" applyNumberFormat="1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right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wrapText="1"/>
    </xf>
    <xf numFmtId="4" fontId="5" fillId="0" borderId="0" xfId="0" applyNumberFormat="1" applyFont="1" applyFill="1" applyAlignment="1">
      <alignment vertical="center"/>
    </xf>
    <xf numFmtId="10" fontId="17" fillId="0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9" fontId="9" fillId="0" borderId="0" xfId="0" quotePrefix="1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10" fillId="0" borderId="0" xfId="0" applyNumberFormat="1" applyFont="1" applyFill="1"/>
    <xf numFmtId="49" fontId="9" fillId="0" borderId="0" xfId="0" quotePrefix="1" applyNumberFormat="1" applyFont="1" applyFill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center"/>
    </xf>
    <xf numFmtId="4" fontId="2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10" fontId="21" fillId="0" borderId="1" xfId="0" applyNumberFormat="1" applyFont="1" applyFill="1" applyBorder="1" applyAlignment="1">
      <alignment horizontal="right" vertical="center" wrapText="1"/>
    </xf>
    <xf numFmtId="4" fontId="26" fillId="3" borderId="1" xfId="0" applyNumberFormat="1" applyFont="1" applyFill="1" applyBorder="1" applyAlignment="1">
      <alignment horizontal="right" vertical="center"/>
    </xf>
    <xf numFmtId="4" fontId="26" fillId="2" borderId="1" xfId="0" applyNumberFormat="1" applyFont="1" applyFill="1" applyBorder="1" applyAlignment="1">
      <alignment horizontal="right" vertical="center" wrapText="1"/>
    </xf>
    <xf numFmtId="0" fontId="26" fillId="3" borderId="1" xfId="0" applyFont="1" applyFill="1" applyBorder="1" applyAlignment="1">
      <alignment horizontal="left" wrapText="1"/>
    </xf>
    <xf numFmtId="4" fontId="26" fillId="3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4" fontId="1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horizontal="left" vertical="center"/>
    </xf>
    <xf numFmtId="4" fontId="30" fillId="0" borderId="0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wrapText="1"/>
    </xf>
    <xf numFmtId="4" fontId="17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17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vertical="center" wrapText="1"/>
    </xf>
    <xf numFmtId="164" fontId="2" fillId="2" borderId="0" xfId="0" applyNumberFormat="1" applyFont="1" applyFill="1" applyAlignment="1">
      <alignment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right" vertical="center" wrapText="1"/>
    </xf>
    <xf numFmtId="2" fontId="9" fillId="2" borderId="1" xfId="0" applyNumberFormat="1" applyFont="1" applyFill="1" applyBorder="1" applyAlignment="1">
      <alignment vertical="center"/>
    </xf>
    <xf numFmtId="2" fontId="10" fillId="2" borderId="1" xfId="0" applyNumberFormat="1" applyFont="1" applyFill="1" applyBorder="1" applyAlignment="1">
      <alignment horizontal="right" vertical="center" wrapText="1"/>
    </xf>
    <xf numFmtId="2" fontId="31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4" fontId="9" fillId="2" borderId="4" xfId="0" applyNumberFormat="1" applyFont="1" applyFill="1" applyBorder="1" applyAlignment="1">
      <alignment horizontal="left" vertical="top" wrapText="1"/>
    </xf>
    <xf numFmtId="4" fontId="13" fillId="2" borderId="4" xfId="0" applyNumberFormat="1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8" xfId="0" quotePrefix="1" applyNumberFormat="1" applyFont="1" applyFill="1" applyBorder="1" applyAlignment="1">
      <alignment horizontal="center" vertical="center" wrapText="1"/>
    </xf>
    <xf numFmtId="49" fontId="9" fillId="3" borderId="6" xfId="0" quotePrefix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center" wrapText="1"/>
    </xf>
    <xf numFmtId="4" fontId="13" fillId="0" borderId="4" xfId="0" applyNumberFormat="1" applyFont="1" applyFill="1" applyBorder="1" applyAlignment="1">
      <alignment horizontal="center" wrapText="1"/>
    </xf>
    <xf numFmtId="4" fontId="13" fillId="0" borderId="5" xfId="0" applyNumberFormat="1" applyFont="1" applyFill="1" applyBorder="1" applyAlignment="1">
      <alignment horizontal="center" wrapText="1"/>
    </xf>
    <xf numFmtId="49" fontId="26" fillId="2" borderId="7" xfId="0" quotePrefix="1" applyNumberFormat="1" applyFont="1" applyFill="1" applyBorder="1" applyAlignment="1">
      <alignment horizontal="center" vertical="center" wrapText="1"/>
    </xf>
    <xf numFmtId="49" fontId="26" fillId="2" borderId="8" xfId="0" quotePrefix="1" applyNumberFormat="1" applyFont="1" applyFill="1" applyBorder="1" applyAlignment="1">
      <alignment horizontal="center" vertical="center" wrapText="1"/>
    </xf>
    <xf numFmtId="49" fontId="26" fillId="2" borderId="6" xfId="0" quotePrefix="1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left" vertical="center" wrapText="1"/>
    </xf>
    <xf numFmtId="4" fontId="17" fillId="0" borderId="5" xfId="0" applyNumberFormat="1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top" wrapText="1"/>
    </xf>
    <xf numFmtId="0" fontId="26" fillId="0" borderId="1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26" fillId="2" borderId="5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left" vertical="top" wrapText="1"/>
    </xf>
    <xf numFmtId="0" fontId="26" fillId="2" borderId="4" xfId="0" applyFont="1" applyFill="1" applyBorder="1" applyAlignment="1">
      <alignment horizontal="left" vertical="top" wrapText="1"/>
    </xf>
    <xf numFmtId="0" fontId="26" fillId="2" borderId="5" xfId="0" applyFont="1" applyFill="1" applyBorder="1" applyAlignment="1">
      <alignment horizontal="left" vertical="top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3" borderId="7" xfId="0" applyNumberFormat="1" applyFont="1" applyFill="1" applyBorder="1" applyAlignment="1">
      <alignment horizontal="center" vertical="center" wrapText="1"/>
    </xf>
    <xf numFmtId="49" fontId="26" fillId="3" borderId="8" xfId="0" applyNumberFormat="1" applyFont="1" applyFill="1" applyBorder="1" applyAlignment="1">
      <alignment horizontal="center" vertical="center" wrapText="1"/>
    </xf>
    <xf numFmtId="49" fontId="26" fillId="3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horizontal="left" vertical="top" wrapText="1"/>
    </xf>
    <xf numFmtId="4" fontId="27" fillId="0" borderId="4" xfId="0" applyNumberFormat="1" applyFont="1" applyFill="1" applyBorder="1" applyAlignment="1">
      <alignment horizontal="left" vertical="top" wrapText="1"/>
    </xf>
    <xf numFmtId="4" fontId="27" fillId="0" borderId="5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left" vertical="top" wrapText="1"/>
    </xf>
    <xf numFmtId="4" fontId="9" fillId="0" borderId="4" xfId="0" applyNumberFormat="1" applyFont="1" applyFill="1" applyBorder="1" applyAlignment="1">
      <alignment horizontal="left" vertical="top" wrapText="1"/>
    </xf>
    <xf numFmtId="4" fontId="9" fillId="0" borderId="5" xfId="0" applyNumberFormat="1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left" vertical="center" wrapText="1"/>
    </xf>
    <xf numFmtId="4" fontId="13" fillId="0" borderId="4" xfId="0" applyNumberFormat="1" applyFont="1" applyFill="1" applyBorder="1" applyAlignment="1">
      <alignment horizontal="left" vertical="center" wrapText="1"/>
    </xf>
    <xf numFmtId="4" fontId="13" fillId="0" borderId="5" xfId="0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horizontal="center" vertical="center" wrapText="1"/>
    </xf>
    <xf numFmtId="49" fontId="9" fillId="5" borderId="8" xfId="0" quotePrefix="1" applyNumberFormat="1" applyFont="1" applyFill="1" applyBorder="1" applyAlignment="1">
      <alignment horizontal="center" vertical="center" wrapText="1"/>
    </xf>
    <xf numFmtId="49" fontId="9" fillId="5" borderId="6" xfId="0" quotePrefix="1" applyNumberFormat="1" applyFont="1" applyFill="1" applyBorder="1" applyAlignment="1">
      <alignment horizontal="center" vertical="center" wrapText="1"/>
    </xf>
    <xf numFmtId="49" fontId="9" fillId="5" borderId="7" xfId="0" quotePrefix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6" fillId="0" borderId="5" xfId="0" applyFont="1" applyFill="1" applyBorder="1" applyAlignment="1">
      <alignment horizontal="left" vertical="top" wrapText="1"/>
    </xf>
    <xf numFmtId="49" fontId="26" fillId="0" borderId="7" xfId="0" quotePrefix="1" applyNumberFormat="1" applyFont="1" applyFill="1" applyBorder="1" applyAlignment="1">
      <alignment horizontal="center" vertical="center" wrapText="1"/>
    </xf>
    <xf numFmtId="49" fontId="26" fillId="0" borderId="8" xfId="0" quotePrefix="1" applyNumberFormat="1" applyFont="1" applyFill="1" applyBorder="1" applyAlignment="1">
      <alignment horizontal="center" vertical="center" wrapText="1"/>
    </xf>
    <xf numFmtId="49" fontId="26" fillId="0" borderId="6" xfId="0" quotePrefix="1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quotePrefix="1" applyNumberFormat="1" applyFont="1" applyFill="1" applyBorder="1" applyAlignment="1">
      <alignment horizontal="center" vertical="center" wrapText="1"/>
    </xf>
    <xf numFmtId="49" fontId="9" fillId="2" borderId="6" xfId="0" quotePrefix="1" applyNumberFormat="1" applyFont="1" applyFill="1" applyBorder="1" applyAlignment="1">
      <alignment horizontal="center" vertical="center" wrapText="1"/>
    </xf>
    <xf numFmtId="49" fontId="9" fillId="2" borderId="7" xfId="0" quotePrefix="1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49" fontId="9" fillId="5" borderId="1" xfId="0" quotePrefix="1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5" borderId="8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top" wrapText="1"/>
    </xf>
    <xf numFmtId="0" fontId="20" fillId="2" borderId="3" xfId="0" applyFont="1" applyFill="1" applyBorder="1" applyAlignment="1">
      <alignment vertical="top" wrapText="1"/>
    </xf>
    <xf numFmtId="0" fontId="20" fillId="2" borderId="4" xfId="0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4" fontId="13" fillId="2" borderId="3" xfId="0" applyNumberFormat="1" applyFont="1" applyFill="1" applyBorder="1" applyAlignment="1">
      <alignment horizontal="center" wrapText="1"/>
    </xf>
    <xf numFmtId="4" fontId="13" fillId="2" borderId="4" xfId="0" applyNumberFormat="1" applyFont="1" applyFill="1" applyBorder="1" applyAlignment="1">
      <alignment horizontal="center" wrapText="1"/>
    </xf>
    <xf numFmtId="4" fontId="13" fillId="2" borderId="5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20" fillId="2" borderId="3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left" vertical="top" wrapText="1"/>
    </xf>
    <xf numFmtId="4" fontId="10" fillId="0" borderId="5" xfId="0" applyNumberFormat="1" applyFont="1" applyFill="1" applyBorder="1" applyAlignment="1">
      <alignment horizontal="left" vertical="top" wrapText="1"/>
    </xf>
    <xf numFmtId="49" fontId="9" fillId="4" borderId="7" xfId="0" quotePrefix="1" applyNumberFormat="1" applyFont="1" applyFill="1" applyBorder="1" applyAlignment="1">
      <alignment horizontal="center" vertical="center" wrapText="1"/>
    </xf>
    <xf numFmtId="49" fontId="9" fillId="4" borderId="8" xfId="0" quotePrefix="1" applyNumberFormat="1" applyFont="1" applyFill="1" applyBorder="1" applyAlignment="1">
      <alignment horizontal="center" vertical="center" wrapText="1"/>
    </xf>
    <xf numFmtId="49" fontId="9" fillId="4" borderId="6" xfId="0" quotePrefix="1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top" wrapText="1"/>
    </xf>
    <xf numFmtId="4" fontId="9" fillId="2" borderId="4" xfId="0" applyNumberFormat="1" applyFont="1" applyFill="1" applyBorder="1" applyAlignment="1">
      <alignment horizontal="left" vertical="top" wrapText="1"/>
    </xf>
    <xf numFmtId="4" fontId="9" fillId="2" borderId="5" xfId="0" applyNumberFormat="1" applyFont="1" applyFill="1" applyBorder="1" applyAlignment="1">
      <alignment horizontal="left" vertical="top" wrapText="1"/>
    </xf>
    <xf numFmtId="4" fontId="13" fillId="2" borderId="3" xfId="0" applyNumberFormat="1" applyFont="1" applyFill="1" applyBorder="1" applyAlignment="1">
      <alignment horizontal="left" vertical="center" wrapText="1"/>
    </xf>
    <xf numFmtId="4" fontId="13" fillId="2" borderId="4" xfId="0" applyNumberFormat="1" applyFont="1" applyFill="1" applyBorder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49" fontId="9" fillId="2" borderId="13" xfId="0" quotePrefix="1" applyNumberFormat="1" applyFont="1" applyFill="1" applyBorder="1" applyAlignment="1">
      <alignment horizontal="center" vertical="center" wrapText="1"/>
    </xf>
    <xf numFmtId="49" fontId="9" fillId="2" borderId="14" xfId="0" quotePrefix="1" applyNumberFormat="1" applyFont="1" applyFill="1" applyBorder="1" applyAlignment="1">
      <alignment horizontal="center" vertical="center" wrapText="1"/>
    </xf>
    <xf numFmtId="49" fontId="9" fillId="2" borderId="9" xfId="0" quotePrefix="1" applyNumberFormat="1" applyFont="1" applyFill="1" applyBorder="1" applyAlignment="1">
      <alignment horizontal="center" vertical="center" wrapText="1"/>
    </xf>
    <xf numFmtId="49" fontId="9" fillId="2" borderId="15" xfId="0" quotePrefix="1" applyNumberFormat="1" applyFont="1" applyFill="1" applyBorder="1" applyAlignment="1">
      <alignment horizontal="center" vertical="center" wrapText="1"/>
    </xf>
    <xf numFmtId="49" fontId="9" fillId="2" borderId="0" xfId="0" quotePrefix="1" applyNumberFormat="1" applyFont="1" applyFill="1" applyBorder="1" applyAlignment="1">
      <alignment horizontal="center" vertical="center" wrapText="1"/>
    </xf>
    <xf numFmtId="49" fontId="9" fillId="2" borderId="10" xfId="0" quotePrefix="1" applyNumberFormat="1" applyFont="1" applyFill="1" applyBorder="1" applyAlignment="1">
      <alignment horizontal="center" vertical="center" wrapText="1"/>
    </xf>
    <xf numFmtId="49" fontId="9" fillId="2" borderId="12" xfId="0" quotePrefix="1" applyNumberFormat="1" applyFont="1" applyFill="1" applyBorder="1" applyAlignment="1">
      <alignment horizontal="center" vertical="center" wrapText="1"/>
    </xf>
    <xf numFmtId="49" fontId="9" fillId="2" borderId="2" xfId="0" quotePrefix="1" applyNumberFormat="1" applyFont="1" applyFill="1" applyBorder="1" applyAlignment="1">
      <alignment horizontal="center" vertical="center" wrapText="1"/>
    </xf>
    <xf numFmtId="49" fontId="9" fillId="2" borderId="11" xfId="0" quotePrefix="1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0" xfId="0" quotePrefix="1" applyNumberFormat="1" applyFont="1" applyFill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49" fontId="26" fillId="3" borderId="7" xfId="0" quotePrefix="1" applyNumberFormat="1" applyFont="1" applyFill="1" applyBorder="1" applyAlignment="1">
      <alignment horizontal="center" vertical="center" wrapText="1"/>
    </xf>
    <xf numFmtId="49" fontId="26" fillId="3" borderId="8" xfId="0" quotePrefix="1" applyNumberFormat="1" applyFont="1" applyFill="1" applyBorder="1" applyAlignment="1">
      <alignment horizontal="center" vertical="center" wrapText="1"/>
    </xf>
    <xf numFmtId="49" fontId="26" fillId="3" borderId="6" xfId="0" quotePrefix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0" fontId="17" fillId="2" borderId="1" xfId="0" applyNumberFormat="1" applyFont="1" applyFill="1" applyBorder="1" applyAlignment="1">
      <alignment horizontal="right" vertical="center" wrapText="1"/>
    </xf>
    <xf numFmtId="4" fontId="13" fillId="2" borderId="3" xfId="0" applyNumberFormat="1" applyFont="1" applyFill="1" applyBorder="1" applyAlignment="1">
      <alignment horizontal="left" vertical="top" wrapText="1"/>
    </xf>
    <xf numFmtId="4" fontId="13" fillId="2" borderId="4" xfId="0" applyNumberFormat="1" applyFont="1" applyFill="1" applyBorder="1" applyAlignment="1">
      <alignment horizontal="left" vertical="top" wrapText="1"/>
    </xf>
    <xf numFmtId="4" fontId="13" fillId="2" borderId="5" xfId="0" applyNumberFormat="1" applyFont="1" applyFill="1" applyBorder="1" applyAlignment="1">
      <alignment horizontal="left" vertical="top" wrapText="1"/>
    </xf>
    <xf numFmtId="4" fontId="7" fillId="2" borderId="3" xfId="0" applyNumberFormat="1" applyFont="1" applyFill="1" applyBorder="1" applyAlignment="1">
      <alignment horizontal="center" wrapText="1"/>
    </xf>
    <xf numFmtId="4" fontId="7" fillId="2" borderId="4" xfId="0" applyNumberFormat="1" applyFont="1" applyFill="1" applyBorder="1" applyAlignment="1">
      <alignment horizontal="center" wrapText="1"/>
    </xf>
    <xf numFmtId="4" fontId="7" fillId="2" borderId="5" xfId="0" applyNumberFormat="1" applyFont="1" applyFill="1" applyBorder="1" applyAlignment="1">
      <alignment horizontal="center" wrapText="1"/>
    </xf>
    <xf numFmtId="10" fontId="21" fillId="2" borderId="1" xfId="0" applyNumberFormat="1" applyFont="1" applyFill="1" applyBorder="1" applyAlignment="1">
      <alignment horizontal="right" vertical="center" wrapText="1"/>
    </xf>
    <xf numFmtId="4" fontId="26" fillId="2" borderId="3" xfId="0" applyNumberFormat="1" applyFont="1" applyFill="1" applyBorder="1" applyAlignment="1">
      <alignment horizontal="left" vertical="top" wrapText="1"/>
    </xf>
    <xf numFmtId="4" fontId="26" fillId="2" borderId="4" xfId="0" applyNumberFormat="1" applyFont="1" applyFill="1" applyBorder="1" applyAlignment="1">
      <alignment horizontal="left" vertical="top" wrapText="1"/>
    </xf>
    <xf numFmtId="4" fontId="26" fillId="2" borderId="5" xfId="0" applyNumberFormat="1" applyFont="1" applyFill="1" applyBorder="1" applyAlignment="1">
      <alignment horizontal="left" vertical="top" wrapText="1"/>
    </xf>
    <xf numFmtId="4" fontId="9" fillId="2" borderId="3" xfId="0" applyNumberFormat="1" applyFont="1" applyFill="1" applyBorder="1" applyAlignment="1">
      <alignment horizontal="center" wrapText="1"/>
    </xf>
    <xf numFmtId="4" fontId="9" fillId="2" borderId="4" xfId="0" applyNumberFormat="1" applyFont="1" applyFill="1" applyBorder="1" applyAlignment="1">
      <alignment horizontal="center" wrapText="1"/>
    </xf>
    <xf numFmtId="4" fontId="9" fillId="2" borderId="5" xfId="0" applyNumberFormat="1" applyFont="1" applyFill="1" applyBorder="1" applyAlignment="1">
      <alignment horizontal="center" wrapText="1"/>
    </xf>
    <xf numFmtId="4" fontId="9" fillId="2" borderId="3" xfId="0" applyNumberFormat="1" applyFont="1" applyFill="1" applyBorder="1" applyAlignment="1">
      <alignment horizontal="center" vertical="top" wrapText="1"/>
    </xf>
    <xf numFmtId="4" fontId="9" fillId="2" borderId="4" xfId="0" applyNumberFormat="1" applyFont="1" applyFill="1" applyBorder="1" applyAlignment="1">
      <alignment horizontal="center" vertical="top" wrapText="1"/>
    </xf>
    <xf numFmtId="4" fontId="9" fillId="2" borderId="5" xfId="0" applyNumberFormat="1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left" vertical="top" wrapText="1"/>
    </xf>
    <xf numFmtId="4" fontId="10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4" fontId="20" fillId="2" borderId="3" xfId="0" applyNumberFormat="1" applyFont="1" applyFill="1" applyBorder="1" applyAlignment="1">
      <alignment horizontal="left" vertical="center" wrapText="1"/>
    </xf>
    <xf numFmtId="4" fontId="20" fillId="2" borderId="4" xfId="0" applyNumberFormat="1" applyFont="1" applyFill="1" applyBorder="1" applyAlignment="1">
      <alignment horizontal="left" vertical="center" wrapText="1"/>
    </xf>
    <xf numFmtId="4" fontId="20" fillId="2" borderId="5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top" wrapText="1"/>
    </xf>
    <xf numFmtId="164" fontId="9" fillId="2" borderId="4" xfId="0" applyNumberFormat="1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colors>
    <mruColors>
      <color rgb="FFDCE6F1"/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4"/>
  <sheetViews>
    <sheetView tabSelected="1" zoomScale="80" zoomScaleNormal="80" zoomScaleSheetLayoutView="90" zoomScalePageLayoutView="25" workbookViewId="0">
      <pane xSplit="9" ySplit="8" topLeftCell="J171" activePane="bottomRight" state="frozen"/>
      <selection pane="topRight" activeCell="J1" sqref="J1"/>
      <selection pane="bottomLeft" activeCell="A9" sqref="A9"/>
      <selection pane="bottomRight" activeCell="W194" sqref="W194"/>
    </sheetView>
  </sheetViews>
  <sheetFormatPr defaultColWidth="9.140625" defaultRowHeight="15.75"/>
  <cols>
    <col min="1" max="1" width="15.7109375" style="22" customWidth="1"/>
    <col min="2" max="2" width="27.140625" style="22" customWidth="1"/>
    <col min="3" max="3" width="17.42578125" style="7" customWidth="1"/>
    <col min="4" max="4" width="3.28515625" style="1" customWidth="1"/>
    <col min="5" max="5" width="3" style="1" customWidth="1"/>
    <col min="6" max="7" width="6.7109375" style="1" customWidth="1"/>
    <col min="8" max="8" width="7.5703125" style="1" customWidth="1"/>
    <col min="9" max="9" width="6.140625" style="1" customWidth="1"/>
    <col min="10" max="10" width="15.28515625" style="1" customWidth="1"/>
    <col min="11" max="11" width="14.85546875" style="1" customWidth="1"/>
    <col min="12" max="12" width="15.140625" style="36" customWidth="1"/>
    <col min="13" max="13" width="17.7109375" style="160" customWidth="1"/>
    <col min="14" max="14" width="9" style="9" hidden="1" customWidth="1"/>
    <col min="15" max="15" width="35.28515625" style="9" customWidth="1"/>
    <col min="16" max="16" width="0.85546875" style="4" customWidth="1"/>
    <col min="17" max="17" width="15.5703125" style="126" customWidth="1"/>
    <col min="18" max="18" width="14.42578125" style="126" customWidth="1"/>
    <col min="19" max="20" width="12.5703125" style="126" customWidth="1"/>
    <col min="21" max="21" width="12.42578125" style="126" customWidth="1"/>
    <col min="22" max="22" width="10.7109375" style="126" bestFit="1" customWidth="1"/>
    <col min="23" max="24" width="9.140625" style="126"/>
    <col min="25" max="16384" width="9.140625" style="1"/>
  </cols>
  <sheetData>
    <row r="1" spans="1:24" ht="65.25" customHeight="1">
      <c r="A1" s="66"/>
      <c r="B1" s="21"/>
      <c r="C1" s="24"/>
      <c r="D1" s="5"/>
      <c r="E1" s="5"/>
      <c r="F1" s="5"/>
      <c r="G1" s="5"/>
      <c r="H1" s="5"/>
      <c r="I1" s="5"/>
      <c r="J1" s="59"/>
      <c r="K1" s="59"/>
      <c r="L1" s="150"/>
      <c r="M1" s="218" t="s">
        <v>148</v>
      </c>
      <c r="N1" s="218"/>
      <c r="O1" s="218"/>
      <c r="P1" s="218"/>
      <c r="Q1" s="125"/>
      <c r="R1" s="125"/>
      <c r="S1" s="125"/>
    </row>
    <row r="2" spans="1:24" ht="9" customHeight="1">
      <c r="A2" s="21"/>
      <c r="B2" s="21"/>
      <c r="C2" s="24"/>
      <c r="D2" s="5"/>
      <c r="E2" s="5"/>
      <c r="F2" s="5"/>
      <c r="G2" s="5"/>
      <c r="H2" s="5"/>
      <c r="I2" s="5"/>
      <c r="J2" s="58"/>
      <c r="K2" s="58"/>
      <c r="L2" s="150"/>
      <c r="M2" s="150"/>
      <c r="N2" s="5"/>
      <c r="O2" s="68"/>
      <c r="P2" s="6"/>
      <c r="Q2" s="125"/>
      <c r="R2" s="125"/>
      <c r="S2" s="125"/>
    </row>
    <row r="3" spans="1:24" ht="91.5" customHeight="1">
      <c r="A3" s="234" t="s">
        <v>152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8"/>
      <c r="Q3" s="127"/>
      <c r="R3" s="127"/>
      <c r="S3" s="127"/>
    </row>
    <row r="4" spans="1:24">
      <c r="J4" s="54"/>
      <c r="K4" s="54"/>
      <c r="O4" s="69"/>
    </row>
    <row r="5" spans="1:24" ht="15.6" customHeight="1">
      <c r="A5" s="220" t="s">
        <v>29</v>
      </c>
      <c r="B5" s="220" t="s">
        <v>0</v>
      </c>
      <c r="C5" s="222" t="s">
        <v>91</v>
      </c>
      <c r="D5" s="260" t="s">
        <v>90</v>
      </c>
      <c r="E5" s="260"/>
      <c r="F5" s="260"/>
      <c r="G5" s="260"/>
      <c r="H5" s="260"/>
      <c r="I5" s="260"/>
      <c r="J5" s="250" t="s">
        <v>93</v>
      </c>
      <c r="K5" s="251"/>
      <c r="L5" s="252"/>
      <c r="M5" s="252"/>
      <c r="N5" s="249" t="s">
        <v>150</v>
      </c>
      <c r="O5" s="45"/>
      <c r="Q5" s="128"/>
      <c r="R5" s="128"/>
      <c r="S5" s="128"/>
    </row>
    <row r="6" spans="1:24" ht="15.75" customHeight="1">
      <c r="A6" s="220"/>
      <c r="B6" s="220"/>
      <c r="C6" s="222"/>
      <c r="D6" s="260" t="s">
        <v>86</v>
      </c>
      <c r="E6" s="260"/>
      <c r="F6" s="260"/>
      <c r="G6" s="260" t="s">
        <v>87</v>
      </c>
      <c r="H6" s="242" t="s">
        <v>88</v>
      </c>
      <c r="I6" s="260" t="s">
        <v>89</v>
      </c>
      <c r="J6" s="235" t="s">
        <v>154</v>
      </c>
      <c r="K6" s="235"/>
      <c r="L6" s="243" t="s">
        <v>156</v>
      </c>
      <c r="M6" s="244"/>
      <c r="N6" s="249"/>
      <c r="O6" s="236" t="s">
        <v>12</v>
      </c>
      <c r="Q6" s="128"/>
      <c r="R6" s="128"/>
      <c r="S6" s="128"/>
    </row>
    <row r="7" spans="1:24" ht="15.6" customHeight="1">
      <c r="A7" s="220"/>
      <c r="B7" s="220"/>
      <c r="C7" s="222"/>
      <c r="D7" s="260"/>
      <c r="E7" s="260"/>
      <c r="F7" s="260"/>
      <c r="G7" s="260"/>
      <c r="H7" s="242"/>
      <c r="I7" s="260"/>
      <c r="J7" s="235"/>
      <c r="K7" s="235"/>
      <c r="L7" s="237" t="s">
        <v>92</v>
      </c>
      <c r="M7" s="237" t="s">
        <v>167</v>
      </c>
      <c r="N7" s="249"/>
      <c r="O7" s="236"/>
      <c r="Q7" s="128"/>
      <c r="R7" s="128"/>
      <c r="S7" s="128"/>
    </row>
    <row r="8" spans="1:24" ht="32.450000000000003" customHeight="1">
      <c r="A8" s="220"/>
      <c r="B8" s="220"/>
      <c r="C8" s="222"/>
      <c r="D8" s="260"/>
      <c r="E8" s="260"/>
      <c r="F8" s="260"/>
      <c r="G8" s="260"/>
      <c r="H8" s="242"/>
      <c r="I8" s="260"/>
      <c r="J8" s="84" t="s">
        <v>10</v>
      </c>
      <c r="K8" s="84" t="s">
        <v>11</v>
      </c>
      <c r="L8" s="245"/>
      <c r="M8" s="238"/>
      <c r="N8" s="249"/>
      <c r="O8" s="46"/>
      <c r="Q8" s="128"/>
      <c r="R8" s="128"/>
      <c r="S8" s="128"/>
    </row>
    <row r="9" spans="1:24" ht="31.5" customHeight="1">
      <c r="A9" s="223" t="s">
        <v>4</v>
      </c>
      <c r="B9" s="223" t="s">
        <v>26</v>
      </c>
      <c r="C9" s="60" t="s">
        <v>63</v>
      </c>
      <c r="D9" s="221" t="s">
        <v>30</v>
      </c>
      <c r="E9" s="221"/>
      <c r="F9" s="221"/>
      <c r="G9" s="142" t="s">
        <v>72</v>
      </c>
      <c r="H9" s="142" t="s">
        <v>72</v>
      </c>
      <c r="I9" s="142" t="s">
        <v>72</v>
      </c>
      <c r="J9" s="146">
        <f>J11+J12+J13</f>
        <v>481567931.53000003</v>
      </c>
      <c r="K9" s="146">
        <f>K11+K12+K13</f>
        <v>480648498.59000003</v>
      </c>
      <c r="L9" s="146">
        <f>L11+L12+L13</f>
        <v>473771321.17000002</v>
      </c>
      <c r="M9" s="146">
        <f>+M11+M12+M13</f>
        <v>472396471.17000002</v>
      </c>
      <c r="N9" s="96">
        <f>M9/L9</f>
        <v>0.99709807255406524</v>
      </c>
      <c r="O9" s="254"/>
      <c r="P9" s="10"/>
      <c r="Q9" s="129"/>
      <c r="R9" s="129"/>
      <c r="S9" s="130"/>
      <c r="T9" s="130"/>
    </row>
    <row r="10" spans="1:24">
      <c r="A10" s="223"/>
      <c r="B10" s="223"/>
      <c r="C10" s="61" t="s">
        <v>1</v>
      </c>
      <c r="D10" s="296"/>
      <c r="E10" s="296"/>
      <c r="F10" s="296"/>
      <c r="G10" s="142"/>
      <c r="H10" s="142"/>
      <c r="I10" s="142"/>
      <c r="J10" s="63"/>
      <c r="K10" s="63"/>
      <c r="L10" s="63"/>
      <c r="M10" s="63"/>
      <c r="N10" s="2"/>
      <c r="O10" s="254"/>
      <c r="P10" s="10"/>
      <c r="Q10" s="129"/>
      <c r="R10" s="129"/>
      <c r="S10" s="130"/>
    </row>
    <row r="11" spans="1:24" s="36" customFormat="1" ht="45">
      <c r="A11" s="223"/>
      <c r="B11" s="223"/>
      <c r="C11" s="145" t="s">
        <v>46</v>
      </c>
      <c r="D11" s="221" t="s">
        <v>30</v>
      </c>
      <c r="E11" s="221"/>
      <c r="F11" s="221"/>
      <c r="G11" s="142" t="s">
        <v>47</v>
      </c>
      <c r="H11" s="142" t="s">
        <v>14</v>
      </c>
      <c r="I11" s="142" t="s">
        <v>72</v>
      </c>
      <c r="J11" s="62">
        <v>19737648.129999999</v>
      </c>
      <c r="K11" s="62">
        <v>19361936.52</v>
      </c>
      <c r="L11" s="62">
        <f>L81+L149+L189</f>
        <v>15751364.42</v>
      </c>
      <c r="M11" s="62">
        <f>M81+M149+M189</f>
        <v>15607247.98</v>
      </c>
      <c r="N11" s="96">
        <f>M11/L11</f>
        <v>0.99085054245732451</v>
      </c>
      <c r="O11" s="254"/>
      <c r="P11" s="10"/>
      <c r="Q11" s="129"/>
      <c r="R11" s="129"/>
      <c r="S11" s="130"/>
      <c r="T11" s="130"/>
      <c r="U11" s="126"/>
      <c r="V11" s="126"/>
      <c r="W11" s="126"/>
      <c r="X11" s="126"/>
    </row>
    <row r="12" spans="1:24" s="36" customFormat="1" ht="75">
      <c r="A12" s="223"/>
      <c r="B12" s="223"/>
      <c r="C12" s="145" t="s">
        <v>69</v>
      </c>
      <c r="D12" s="221" t="s">
        <v>30</v>
      </c>
      <c r="E12" s="221"/>
      <c r="F12" s="221"/>
      <c r="G12" s="142" t="s">
        <v>57</v>
      </c>
      <c r="H12" s="142" t="s">
        <v>14</v>
      </c>
      <c r="I12" s="142" t="s">
        <v>72</v>
      </c>
      <c r="J12" s="62">
        <f>J16+J17</f>
        <v>0</v>
      </c>
      <c r="K12" s="62">
        <f t="shared" ref="K12:M12" si="0">K16+K17</f>
        <v>0</v>
      </c>
      <c r="L12" s="62">
        <v>0</v>
      </c>
      <c r="M12" s="62">
        <f t="shared" si="0"/>
        <v>0</v>
      </c>
      <c r="N12" s="96" t="e">
        <f>M12/L12</f>
        <v>#DIV/0!</v>
      </c>
      <c r="O12" s="254"/>
      <c r="P12" s="10"/>
      <c r="Q12" s="129"/>
      <c r="R12" s="129"/>
      <c r="S12" s="130"/>
      <c r="T12" s="130"/>
      <c r="U12" s="126"/>
      <c r="V12" s="126"/>
      <c r="W12" s="126"/>
      <c r="X12" s="126"/>
    </row>
    <row r="13" spans="1:24" ht="32.25" customHeight="1">
      <c r="A13" s="223"/>
      <c r="B13" s="223"/>
      <c r="C13" s="60" t="s">
        <v>5</v>
      </c>
      <c r="D13" s="221" t="s">
        <v>30</v>
      </c>
      <c r="E13" s="221"/>
      <c r="F13" s="221"/>
      <c r="G13" s="142" t="s">
        <v>8</v>
      </c>
      <c r="H13" s="142" t="s">
        <v>14</v>
      </c>
      <c r="I13" s="142" t="s">
        <v>60</v>
      </c>
      <c r="J13" s="62">
        <f>J21+J82+J148</f>
        <v>461830283.40000004</v>
      </c>
      <c r="K13" s="62">
        <f>K21+K82+K148</f>
        <v>461286562.07000005</v>
      </c>
      <c r="L13" s="62">
        <f>L21+L82+L148</f>
        <v>458019956.75</v>
      </c>
      <c r="M13" s="62">
        <f>M21+M82+M148</f>
        <v>456789223.19</v>
      </c>
      <c r="N13" s="96">
        <f>M13/L13</f>
        <v>0.99731292590669407</v>
      </c>
      <c r="O13" s="255"/>
      <c r="P13" s="71"/>
      <c r="Q13" s="129"/>
      <c r="R13" s="129"/>
      <c r="S13" s="130"/>
      <c r="T13" s="130"/>
    </row>
    <row r="14" spans="1:24" ht="25.5">
      <c r="A14" s="198"/>
      <c r="B14" s="201" t="s">
        <v>142</v>
      </c>
      <c r="C14" s="60" t="s">
        <v>63</v>
      </c>
      <c r="D14" s="267" t="s">
        <v>143</v>
      </c>
      <c r="E14" s="268"/>
      <c r="F14" s="269"/>
      <c r="G14" s="142" t="s">
        <v>57</v>
      </c>
      <c r="H14" s="142" t="s">
        <v>72</v>
      </c>
      <c r="I14" s="142" t="s">
        <v>58</v>
      </c>
      <c r="J14" s="62">
        <f t="shared" ref="J14" si="1">J17</f>
        <v>0</v>
      </c>
      <c r="K14" s="62">
        <f>K17</f>
        <v>0</v>
      </c>
      <c r="L14" s="62">
        <f>SUM(L16:L17)</f>
        <v>0</v>
      </c>
      <c r="M14" s="62">
        <f>SUM(M16:M17)</f>
        <v>0</v>
      </c>
      <c r="N14" s="96" t="e">
        <f>M14/L14</f>
        <v>#DIV/0!</v>
      </c>
      <c r="O14" s="82"/>
      <c r="P14" s="71"/>
      <c r="Q14" s="129"/>
      <c r="R14" s="129"/>
      <c r="S14" s="128"/>
    </row>
    <row r="15" spans="1:24">
      <c r="A15" s="199"/>
      <c r="B15" s="202"/>
      <c r="C15" s="61" t="s">
        <v>1</v>
      </c>
      <c r="D15" s="270"/>
      <c r="E15" s="268"/>
      <c r="F15" s="269"/>
      <c r="G15" s="142"/>
      <c r="H15" s="142"/>
      <c r="I15" s="142"/>
      <c r="J15" s="63"/>
      <c r="K15" s="63"/>
      <c r="L15" s="63"/>
      <c r="M15" s="63"/>
      <c r="N15" s="63"/>
      <c r="O15" s="82"/>
      <c r="P15" s="71"/>
      <c r="Q15" s="129"/>
      <c r="R15" s="129"/>
      <c r="S15" s="128"/>
    </row>
    <row r="16" spans="1:24" ht="49.5" customHeight="1">
      <c r="A16" s="199"/>
      <c r="B16" s="202"/>
      <c r="C16" s="278" t="s">
        <v>144</v>
      </c>
      <c r="D16" s="280" t="s">
        <v>143</v>
      </c>
      <c r="E16" s="281"/>
      <c r="F16" s="282"/>
      <c r="G16" s="142" t="s">
        <v>57</v>
      </c>
      <c r="H16" s="142" t="s">
        <v>14</v>
      </c>
      <c r="I16" s="142" t="s">
        <v>58</v>
      </c>
      <c r="J16" s="62">
        <v>0</v>
      </c>
      <c r="K16" s="62">
        <v>0</v>
      </c>
      <c r="L16" s="62">
        <v>0</v>
      </c>
      <c r="M16" s="62">
        <v>0</v>
      </c>
      <c r="N16" s="44"/>
      <c r="O16" s="82"/>
      <c r="P16" s="71"/>
      <c r="Q16" s="129"/>
      <c r="R16" s="129"/>
      <c r="S16" s="128"/>
    </row>
    <row r="17" spans="1:24" ht="69.75" customHeight="1">
      <c r="A17" s="200"/>
      <c r="B17" s="203"/>
      <c r="C17" s="279"/>
      <c r="D17" s="283"/>
      <c r="E17" s="284"/>
      <c r="F17" s="285"/>
      <c r="G17" s="142" t="s">
        <v>57</v>
      </c>
      <c r="H17" s="142" t="s">
        <v>61</v>
      </c>
      <c r="I17" s="142" t="s">
        <v>58</v>
      </c>
      <c r="J17" s="62">
        <v>0</v>
      </c>
      <c r="K17" s="62">
        <v>0</v>
      </c>
      <c r="L17" s="62">
        <v>0</v>
      </c>
      <c r="M17" s="62">
        <v>0</v>
      </c>
      <c r="N17" s="44"/>
      <c r="O17" s="82"/>
      <c r="P17" s="71"/>
      <c r="Q17" s="129"/>
      <c r="R17" s="129"/>
      <c r="S17" s="130"/>
    </row>
    <row r="18" spans="1:24" ht="25.5">
      <c r="A18" s="223" t="s">
        <v>27</v>
      </c>
      <c r="B18" s="223" t="s">
        <v>53</v>
      </c>
      <c r="C18" s="60" t="s">
        <v>63</v>
      </c>
      <c r="D18" s="221" t="s">
        <v>31</v>
      </c>
      <c r="E18" s="221"/>
      <c r="F18" s="221"/>
      <c r="G18" s="142" t="s">
        <v>72</v>
      </c>
      <c r="H18" s="142" t="s">
        <v>14</v>
      </c>
      <c r="I18" s="142" t="s">
        <v>72</v>
      </c>
      <c r="J18" s="147">
        <f t="shared" ref="J18:K18" si="2">J20+J21</f>
        <v>107858920.69</v>
      </c>
      <c r="K18" s="147">
        <f t="shared" si="2"/>
        <v>107804789.54000001</v>
      </c>
      <c r="L18" s="147">
        <f>L20+L21</f>
        <v>90872104</v>
      </c>
      <c r="M18" s="147">
        <f t="shared" ref="M18" si="3">M20+M21</f>
        <v>90872104</v>
      </c>
      <c r="N18" s="96">
        <f>M18/L18</f>
        <v>1</v>
      </c>
      <c r="O18" s="253"/>
      <c r="P18" s="10"/>
      <c r="Q18" s="129"/>
      <c r="R18" s="129"/>
      <c r="S18" s="130"/>
      <c r="T18" s="130"/>
    </row>
    <row r="19" spans="1:24">
      <c r="A19" s="223"/>
      <c r="B19" s="223"/>
      <c r="C19" s="61" t="s">
        <v>1</v>
      </c>
      <c r="D19" s="296"/>
      <c r="E19" s="296"/>
      <c r="F19" s="296"/>
      <c r="G19" s="142"/>
      <c r="H19" s="142"/>
      <c r="I19" s="142"/>
      <c r="J19" s="62"/>
      <c r="K19" s="62"/>
      <c r="L19" s="62"/>
      <c r="M19" s="62"/>
      <c r="N19" s="12"/>
      <c r="O19" s="254"/>
      <c r="P19" s="10"/>
      <c r="Q19" s="129"/>
      <c r="R19" s="129"/>
    </row>
    <row r="20" spans="1:24" ht="38.25">
      <c r="A20" s="223"/>
      <c r="B20" s="223"/>
      <c r="C20" s="60" t="s">
        <v>67</v>
      </c>
      <c r="D20" s="221" t="s">
        <v>31</v>
      </c>
      <c r="E20" s="221"/>
      <c r="F20" s="221"/>
      <c r="G20" s="142" t="s">
        <v>47</v>
      </c>
      <c r="H20" s="142" t="s">
        <v>14</v>
      </c>
      <c r="I20" s="142" t="s">
        <v>72</v>
      </c>
      <c r="J20" s="62">
        <f>J27+J33+J22</f>
        <v>979897.33</v>
      </c>
      <c r="K20" s="62">
        <f>K27+K33+K22</f>
        <v>925766.17999999993</v>
      </c>
      <c r="L20" s="62">
        <f t="shared" ref="L20:M20" si="4">L27+L33+L22</f>
        <v>0</v>
      </c>
      <c r="M20" s="62">
        <f t="shared" si="4"/>
        <v>0</v>
      </c>
      <c r="N20" s="96" t="e">
        <f>M20/L20</f>
        <v>#DIV/0!</v>
      </c>
      <c r="O20" s="254"/>
      <c r="P20" s="10"/>
      <c r="Q20" s="129"/>
      <c r="R20" s="129"/>
      <c r="S20" s="130"/>
      <c r="T20" s="130"/>
    </row>
    <row r="21" spans="1:24" ht="25.5">
      <c r="A21" s="223"/>
      <c r="B21" s="223"/>
      <c r="C21" s="25" t="s">
        <v>5</v>
      </c>
      <c r="D21" s="190" t="s">
        <v>31</v>
      </c>
      <c r="E21" s="190"/>
      <c r="F21" s="190"/>
      <c r="G21" s="80" t="s">
        <v>8</v>
      </c>
      <c r="H21" s="80" t="s">
        <v>14</v>
      </c>
      <c r="I21" s="80" t="s">
        <v>60</v>
      </c>
      <c r="J21" s="12">
        <f>J30+J36+J39+J66+J63+J75+J69+J42+J57+J72+J43+J48+J54+J51+J60+J78</f>
        <v>106879023.36</v>
      </c>
      <c r="K21" s="12">
        <f t="shared" ref="K21:M21" si="5">K30+K36+K39+K66+K63+K75+K69+K42+K57+K72+K43+K48+K54+K51+K60+K78</f>
        <v>106879023.36</v>
      </c>
      <c r="L21" s="62">
        <f>L30+L36+L39+L66+L63+L75+L69+L42+L57+L72+L43+L48+L54+L51+L60+L78</f>
        <v>90872104</v>
      </c>
      <c r="M21" s="62">
        <f t="shared" si="5"/>
        <v>90872104</v>
      </c>
      <c r="N21" s="96">
        <f>M21/L21</f>
        <v>1</v>
      </c>
      <c r="O21" s="255"/>
      <c r="P21" s="71"/>
      <c r="Q21" s="129"/>
      <c r="R21" s="129"/>
      <c r="S21" s="130"/>
      <c r="T21" s="130"/>
    </row>
    <row r="22" spans="1:24" s="114" customFormat="1" ht="25.5" hidden="1" customHeight="1">
      <c r="A22" s="271"/>
      <c r="B22" s="261" t="s">
        <v>155</v>
      </c>
      <c r="C22" s="110" t="s">
        <v>63</v>
      </c>
      <c r="D22" s="230" t="s">
        <v>62</v>
      </c>
      <c r="E22" s="208"/>
      <c r="F22" s="209"/>
      <c r="G22" s="111" t="s">
        <v>47</v>
      </c>
      <c r="H22" s="111" t="s">
        <v>14</v>
      </c>
      <c r="I22" s="111" t="s">
        <v>83</v>
      </c>
      <c r="J22" s="112">
        <f t="shared" ref="J22:M22" si="6">J24</f>
        <v>136000</v>
      </c>
      <c r="K22" s="112">
        <f t="shared" si="6"/>
        <v>105853.93</v>
      </c>
      <c r="L22" s="112">
        <f t="shared" si="6"/>
        <v>0</v>
      </c>
      <c r="M22" s="112">
        <f t="shared" si="6"/>
        <v>0</v>
      </c>
      <c r="N22" s="113"/>
      <c r="O22" s="239"/>
      <c r="P22" s="41"/>
      <c r="Q22" s="129"/>
      <c r="R22" s="129"/>
      <c r="S22" s="131"/>
      <c r="T22" s="131"/>
      <c r="U22" s="131"/>
      <c r="V22" s="131"/>
      <c r="W22" s="131"/>
      <c r="X22" s="131"/>
    </row>
    <row r="23" spans="1:24" s="114" customFormat="1" ht="15.75" hidden="1" customHeight="1">
      <c r="A23" s="271"/>
      <c r="B23" s="262"/>
      <c r="C23" s="115" t="s">
        <v>1</v>
      </c>
      <c r="D23" s="264"/>
      <c r="E23" s="265"/>
      <c r="F23" s="266"/>
      <c r="G23" s="116"/>
      <c r="H23" s="116"/>
      <c r="I23" s="116"/>
      <c r="J23" s="113"/>
      <c r="K23" s="113"/>
      <c r="L23" s="122"/>
      <c r="M23" s="122"/>
      <c r="N23" s="113"/>
      <c r="O23" s="240"/>
      <c r="P23" s="41"/>
      <c r="Q23" s="129"/>
      <c r="R23" s="129"/>
      <c r="S23" s="131"/>
      <c r="T23" s="131"/>
      <c r="U23" s="131"/>
      <c r="V23" s="131"/>
      <c r="W23" s="131"/>
      <c r="X23" s="131"/>
    </row>
    <row r="24" spans="1:24" s="114" customFormat="1" ht="43.15" hidden="1" customHeight="1">
      <c r="A24" s="271"/>
      <c r="B24" s="263"/>
      <c r="C24" s="117" t="s">
        <v>67</v>
      </c>
      <c r="D24" s="231" t="s">
        <v>62</v>
      </c>
      <c r="E24" s="232"/>
      <c r="F24" s="233"/>
      <c r="G24" s="118" t="s">
        <v>47</v>
      </c>
      <c r="H24" s="118" t="s">
        <v>14</v>
      </c>
      <c r="I24" s="118" t="s">
        <v>83</v>
      </c>
      <c r="J24" s="119">
        <v>136000</v>
      </c>
      <c r="K24" s="119">
        <v>105853.93</v>
      </c>
      <c r="L24" s="112"/>
      <c r="M24" s="112"/>
      <c r="N24" s="119"/>
      <c r="O24" s="241"/>
      <c r="P24" s="41"/>
      <c r="Q24" s="129"/>
      <c r="R24" s="129"/>
      <c r="S24" s="131"/>
      <c r="T24" s="131"/>
      <c r="U24" s="131"/>
      <c r="V24" s="131"/>
      <c r="W24" s="131"/>
      <c r="X24" s="131"/>
    </row>
    <row r="25" spans="1:24" s="114" customFormat="1" ht="33" hidden="1" customHeight="1">
      <c r="A25" s="224"/>
      <c r="B25" s="227" t="s">
        <v>66</v>
      </c>
      <c r="C25" s="110" t="s">
        <v>63</v>
      </c>
      <c r="D25" s="230" t="s">
        <v>68</v>
      </c>
      <c r="E25" s="208"/>
      <c r="F25" s="209"/>
      <c r="G25" s="111" t="s">
        <v>47</v>
      </c>
      <c r="H25" s="111" t="s">
        <v>14</v>
      </c>
      <c r="I25" s="111" t="s">
        <v>83</v>
      </c>
      <c r="J25" s="112">
        <f t="shared" ref="J25:K25" si="7">J27</f>
        <v>843897.33</v>
      </c>
      <c r="K25" s="112">
        <f t="shared" si="7"/>
        <v>819912.25</v>
      </c>
      <c r="L25" s="112">
        <f>L27</f>
        <v>0</v>
      </c>
      <c r="M25" s="112">
        <f>M27</f>
        <v>0</v>
      </c>
      <c r="N25" s="120"/>
      <c r="O25" s="239"/>
      <c r="P25" s="41"/>
      <c r="Q25" s="129"/>
      <c r="R25" s="129"/>
      <c r="S25" s="131"/>
      <c r="T25" s="131"/>
      <c r="U25" s="131"/>
      <c r="V25" s="131"/>
      <c r="W25" s="131"/>
      <c r="X25" s="131"/>
    </row>
    <row r="26" spans="1:24" s="114" customFormat="1" ht="16.5" hidden="1" customHeight="1">
      <c r="A26" s="225"/>
      <c r="B26" s="228"/>
      <c r="C26" s="115" t="s">
        <v>1</v>
      </c>
      <c r="D26" s="207"/>
      <c r="E26" s="208"/>
      <c r="F26" s="209"/>
      <c r="G26" s="111"/>
      <c r="H26" s="111"/>
      <c r="I26" s="111"/>
      <c r="J26" s="112"/>
      <c r="K26" s="112"/>
      <c r="L26" s="112"/>
      <c r="M26" s="112"/>
      <c r="N26" s="112"/>
      <c r="O26" s="240"/>
      <c r="P26" s="41"/>
      <c r="Q26" s="129"/>
      <c r="R26" s="129"/>
      <c r="S26" s="131"/>
      <c r="T26" s="131"/>
      <c r="U26" s="131"/>
      <c r="V26" s="131"/>
      <c r="W26" s="131"/>
      <c r="X26" s="131"/>
    </row>
    <row r="27" spans="1:24" s="114" customFormat="1" ht="40.5" hidden="1" customHeight="1">
      <c r="A27" s="226"/>
      <c r="B27" s="229"/>
      <c r="C27" s="117" t="s">
        <v>67</v>
      </c>
      <c r="D27" s="231" t="s">
        <v>68</v>
      </c>
      <c r="E27" s="232"/>
      <c r="F27" s="233"/>
      <c r="G27" s="118" t="s">
        <v>47</v>
      </c>
      <c r="H27" s="118" t="s">
        <v>14</v>
      </c>
      <c r="I27" s="118" t="s">
        <v>83</v>
      </c>
      <c r="J27" s="121">
        <v>843897.33</v>
      </c>
      <c r="K27" s="121">
        <v>819912.25</v>
      </c>
      <c r="L27" s="112"/>
      <c r="M27" s="112"/>
      <c r="N27" s="121"/>
      <c r="O27" s="241"/>
      <c r="P27" s="41"/>
      <c r="Q27" s="129"/>
      <c r="R27" s="129"/>
      <c r="S27" s="131"/>
      <c r="T27" s="131"/>
      <c r="U27" s="131"/>
      <c r="V27" s="131"/>
      <c r="W27" s="131"/>
      <c r="X27" s="131"/>
    </row>
    <row r="28" spans="1:24" ht="50.25" hidden="1" customHeight="1">
      <c r="A28" s="195"/>
      <c r="B28" s="272" t="s">
        <v>74</v>
      </c>
      <c r="C28" s="25" t="s">
        <v>63</v>
      </c>
      <c r="D28" s="210" t="s">
        <v>75</v>
      </c>
      <c r="E28" s="211"/>
      <c r="F28" s="212"/>
      <c r="G28" s="80" t="s">
        <v>8</v>
      </c>
      <c r="H28" s="80" t="s">
        <v>14</v>
      </c>
      <c r="I28" s="80" t="s">
        <v>59</v>
      </c>
      <c r="J28" s="11">
        <v>0</v>
      </c>
      <c r="K28" s="11">
        <v>0</v>
      </c>
      <c r="L28" s="140">
        <f t="shared" ref="L28:M28" si="8">L30</f>
        <v>0</v>
      </c>
      <c r="M28" s="140">
        <f t="shared" si="8"/>
        <v>0</v>
      </c>
      <c r="N28" s="11"/>
      <c r="O28" s="204"/>
      <c r="P28" s="10"/>
      <c r="Q28" s="129"/>
      <c r="R28" s="129"/>
    </row>
    <row r="29" spans="1:24" ht="15.75" hidden="1" customHeight="1">
      <c r="A29" s="196"/>
      <c r="B29" s="273"/>
      <c r="C29" s="35" t="s">
        <v>1</v>
      </c>
      <c r="D29" s="210"/>
      <c r="E29" s="211"/>
      <c r="F29" s="212"/>
      <c r="G29" s="80"/>
      <c r="H29" s="80"/>
      <c r="I29" s="80"/>
      <c r="J29" s="11"/>
      <c r="K29" s="11"/>
      <c r="L29" s="140"/>
      <c r="M29" s="140"/>
      <c r="N29" s="11"/>
      <c r="O29" s="205"/>
      <c r="P29" s="10"/>
      <c r="Q29" s="129"/>
      <c r="R29" s="129"/>
    </row>
    <row r="30" spans="1:24" ht="64.150000000000006" hidden="1" customHeight="1">
      <c r="A30" s="197"/>
      <c r="B30" s="274"/>
      <c r="C30" s="25" t="s">
        <v>5</v>
      </c>
      <c r="D30" s="210" t="s">
        <v>75</v>
      </c>
      <c r="E30" s="211"/>
      <c r="F30" s="212"/>
      <c r="G30" s="80" t="s">
        <v>8</v>
      </c>
      <c r="H30" s="80" t="s">
        <v>14</v>
      </c>
      <c r="I30" s="80" t="s">
        <v>59</v>
      </c>
      <c r="J30" s="11">
        <v>0</v>
      </c>
      <c r="K30" s="11">
        <v>0</v>
      </c>
      <c r="L30" s="140">
        <v>0</v>
      </c>
      <c r="M30" s="140">
        <v>0</v>
      </c>
      <c r="N30" s="11"/>
      <c r="O30" s="206"/>
      <c r="P30" s="10"/>
      <c r="Q30" s="129"/>
      <c r="R30" s="129"/>
    </row>
    <row r="31" spans="1:24" s="89" customFormat="1" ht="29.25" hidden="1" customHeight="1">
      <c r="A31" s="293"/>
      <c r="B31" s="275" t="s">
        <v>127</v>
      </c>
      <c r="C31" s="85" t="s">
        <v>63</v>
      </c>
      <c r="D31" s="256" t="s">
        <v>128</v>
      </c>
      <c r="E31" s="257"/>
      <c r="F31" s="258"/>
      <c r="G31" s="92" t="s">
        <v>47</v>
      </c>
      <c r="H31" s="92" t="s">
        <v>14</v>
      </c>
      <c r="I31" s="92" t="s">
        <v>83</v>
      </c>
      <c r="J31" s="86">
        <f t="shared" ref="J31:K31" si="9">J33</f>
        <v>0</v>
      </c>
      <c r="K31" s="86">
        <f t="shared" si="9"/>
        <v>0</v>
      </c>
      <c r="L31" s="140">
        <v>0</v>
      </c>
      <c r="M31" s="140">
        <v>0</v>
      </c>
      <c r="N31" s="86"/>
      <c r="O31" s="87"/>
      <c r="P31" s="88"/>
      <c r="Q31" s="129"/>
      <c r="R31" s="129"/>
      <c r="S31" s="126"/>
      <c r="T31" s="126"/>
      <c r="U31" s="126"/>
      <c r="V31" s="126"/>
      <c r="W31" s="126"/>
      <c r="X31" s="126"/>
    </row>
    <row r="32" spans="1:24" s="89" customFormat="1" ht="27" hidden="1" customHeight="1">
      <c r="A32" s="294"/>
      <c r="B32" s="276"/>
      <c r="C32" s="90" t="s">
        <v>1</v>
      </c>
      <c r="D32" s="259"/>
      <c r="E32" s="257"/>
      <c r="F32" s="258"/>
      <c r="G32" s="92"/>
      <c r="H32" s="92"/>
      <c r="I32" s="92"/>
      <c r="J32" s="86"/>
      <c r="K32" s="86"/>
      <c r="L32" s="140"/>
      <c r="M32" s="140"/>
      <c r="N32" s="86"/>
      <c r="O32" s="87"/>
      <c r="P32" s="88"/>
      <c r="Q32" s="129"/>
      <c r="R32" s="129"/>
      <c r="S32" s="126"/>
      <c r="T32" s="126"/>
      <c r="U32" s="126"/>
      <c r="V32" s="126"/>
      <c r="W32" s="126"/>
      <c r="X32" s="126"/>
    </row>
    <row r="33" spans="1:24" s="89" customFormat="1" ht="46.5" hidden="1" customHeight="1">
      <c r="A33" s="295"/>
      <c r="B33" s="277"/>
      <c r="C33" s="85" t="s">
        <v>67</v>
      </c>
      <c r="D33" s="256" t="s">
        <v>128</v>
      </c>
      <c r="E33" s="297"/>
      <c r="F33" s="298"/>
      <c r="G33" s="92" t="s">
        <v>47</v>
      </c>
      <c r="H33" s="92" t="s">
        <v>14</v>
      </c>
      <c r="I33" s="92" t="s">
        <v>83</v>
      </c>
      <c r="J33" s="86"/>
      <c r="K33" s="86"/>
      <c r="L33" s="140">
        <v>0</v>
      </c>
      <c r="M33" s="140">
        <v>0</v>
      </c>
      <c r="N33" s="86"/>
      <c r="O33" s="87"/>
      <c r="P33" s="88"/>
      <c r="Q33" s="129"/>
      <c r="R33" s="129"/>
      <c r="S33" s="126"/>
      <c r="T33" s="126"/>
      <c r="U33" s="126"/>
      <c r="V33" s="126"/>
      <c r="W33" s="126"/>
      <c r="X33" s="126"/>
    </row>
    <row r="34" spans="1:24" ht="25.5">
      <c r="A34" s="194"/>
      <c r="B34" s="186" t="s">
        <v>28</v>
      </c>
      <c r="C34" s="25" t="s">
        <v>63</v>
      </c>
      <c r="D34" s="190" t="s">
        <v>32</v>
      </c>
      <c r="E34" s="190"/>
      <c r="F34" s="190"/>
      <c r="G34" s="80" t="s">
        <v>8</v>
      </c>
      <c r="H34" s="80" t="s">
        <v>14</v>
      </c>
      <c r="I34" s="80" t="s">
        <v>101</v>
      </c>
      <c r="J34" s="12">
        <f t="shared" ref="J34:K34" si="10">J36</f>
        <v>59450512.359999999</v>
      </c>
      <c r="K34" s="12">
        <f t="shared" si="10"/>
        <v>59450512.359999999</v>
      </c>
      <c r="L34" s="62">
        <f>L36</f>
        <v>60701019</v>
      </c>
      <c r="M34" s="62">
        <f>M36</f>
        <v>60701019</v>
      </c>
      <c r="N34" s="96">
        <f>M34/L34</f>
        <v>1</v>
      </c>
      <c r="O34" s="246"/>
      <c r="P34" s="10"/>
      <c r="Q34" s="129"/>
      <c r="R34" s="129"/>
      <c r="S34" s="130"/>
      <c r="T34" s="130"/>
    </row>
    <row r="35" spans="1:24">
      <c r="A35" s="194"/>
      <c r="B35" s="187"/>
      <c r="C35" s="35" t="s">
        <v>1</v>
      </c>
      <c r="D35" s="189"/>
      <c r="E35" s="189"/>
      <c r="F35" s="189"/>
      <c r="G35" s="80"/>
      <c r="H35" s="80"/>
      <c r="I35" s="80"/>
      <c r="J35" s="2"/>
      <c r="K35" s="2"/>
      <c r="L35" s="63"/>
      <c r="M35" s="63"/>
      <c r="N35" s="2"/>
      <c r="O35" s="247"/>
      <c r="P35" s="10"/>
      <c r="Q35" s="129"/>
      <c r="R35" s="129"/>
    </row>
    <row r="36" spans="1:24" ht="33.75" customHeight="1">
      <c r="A36" s="194"/>
      <c r="B36" s="188"/>
      <c r="C36" s="25" t="s">
        <v>5</v>
      </c>
      <c r="D36" s="190" t="s">
        <v>32</v>
      </c>
      <c r="E36" s="190"/>
      <c r="F36" s="190"/>
      <c r="G36" s="80" t="s">
        <v>8</v>
      </c>
      <c r="H36" s="80" t="s">
        <v>14</v>
      </c>
      <c r="I36" s="80" t="s">
        <v>101</v>
      </c>
      <c r="J36" s="12">
        <v>59450512.359999999</v>
      </c>
      <c r="K36" s="12">
        <v>59450512.359999999</v>
      </c>
      <c r="L36" s="62">
        <v>60701019</v>
      </c>
      <c r="M36" s="62">
        <v>60701019</v>
      </c>
      <c r="N36" s="12"/>
      <c r="O36" s="248"/>
      <c r="P36" s="10"/>
      <c r="Q36" s="129"/>
      <c r="R36" s="129"/>
    </row>
    <row r="37" spans="1:24" s="36" customFormat="1" ht="25.5">
      <c r="A37" s="194"/>
      <c r="B37" s="186" t="s">
        <v>33</v>
      </c>
      <c r="C37" s="25" t="s">
        <v>63</v>
      </c>
      <c r="D37" s="190" t="s">
        <v>34</v>
      </c>
      <c r="E37" s="190"/>
      <c r="F37" s="190"/>
      <c r="G37" s="80">
        <v>733</v>
      </c>
      <c r="H37" s="80" t="s">
        <v>14</v>
      </c>
      <c r="I37" s="80" t="s">
        <v>101</v>
      </c>
      <c r="J37" s="12">
        <f t="shared" ref="J37:K37" si="11">J39</f>
        <v>24474999</v>
      </c>
      <c r="K37" s="12">
        <f t="shared" si="11"/>
        <v>24474999</v>
      </c>
      <c r="L37" s="62">
        <f>L39</f>
        <v>28780264</v>
      </c>
      <c r="M37" s="62">
        <f t="shared" ref="M37" si="12">M39</f>
        <v>28780264</v>
      </c>
      <c r="N37" s="96">
        <f>M37/L37</f>
        <v>1</v>
      </c>
      <c r="O37" s="315"/>
      <c r="P37" s="10"/>
      <c r="Q37" s="129"/>
      <c r="R37" s="129"/>
      <c r="S37" s="130"/>
      <c r="T37" s="130"/>
      <c r="U37" s="126"/>
      <c r="V37" s="126"/>
      <c r="W37" s="126"/>
      <c r="X37" s="126"/>
    </row>
    <row r="38" spans="1:24" s="36" customFormat="1">
      <c r="A38" s="194"/>
      <c r="B38" s="187"/>
      <c r="C38" s="35" t="s">
        <v>1</v>
      </c>
      <c r="D38" s="190"/>
      <c r="E38" s="190"/>
      <c r="F38" s="190"/>
      <c r="G38" s="80"/>
      <c r="H38" s="80"/>
      <c r="I38" s="80"/>
      <c r="J38" s="11"/>
      <c r="K38" s="11"/>
      <c r="L38" s="140"/>
      <c r="M38" s="140"/>
      <c r="N38" s="11"/>
      <c r="O38" s="316"/>
      <c r="P38" s="10"/>
      <c r="Q38" s="129"/>
      <c r="R38" s="129"/>
      <c r="S38" s="126"/>
      <c r="T38" s="126"/>
      <c r="U38" s="126"/>
      <c r="V38" s="126"/>
      <c r="W38" s="126"/>
      <c r="X38" s="126"/>
    </row>
    <row r="39" spans="1:24" s="36" customFormat="1" ht="25.5">
      <c r="A39" s="194"/>
      <c r="B39" s="188"/>
      <c r="C39" s="25" t="s">
        <v>5</v>
      </c>
      <c r="D39" s="190" t="s">
        <v>34</v>
      </c>
      <c r="E39" s="190"/>
      <c r="F39" s="190"/>
      <c r="G39" s="80">
        <v>733</v>
      </c>
      <c r="H39" s="80" t="s">
        <v>14</v>
      </c>
      <c r="I39" s="80" t="s">
        <v>101</v>
      </c>
      <c r="J39" s="11">
        <v>24474999</v>
      </c>
      <c r="K39" s="11">
        <v>24474999</v>
      </c>
      <c r="L39" s="140">
        <v>28780264</v>
      </c>
      <c r="M39" s="140">
        <v>28780264</v>
      </c>
      <c r="N39" s="11"/>
      <c r="O39" s="317"/>
      <c r="P39" s="10"/>
      <c r="Q39" s="129"/>
      <c r="R39" s="129"/>
      <c r="S39" s="126"/>
      <c r="T39" s="126"/>
      <c r="U39" s="126"/>
      <c r="V39" s="126"/>
      <c r="W39" s="126"/>
      <c r="X39" s="126"/>
    </row>
    <row r="40" spans="1:24" s="36" customFormat="1" ht="25.5" hidden="1">
      <c r="A40" s="194"/>
      <c r="B40" s="194" t="s">
        <v>136</v>
      </c>
      <c r="C40" s="25" t="s">
        <v>63</v>
      </c>
      <c r="D40" s="190" t="s">
        <v>84</v>
      </c>
      <c r="E40" s="190"/>
      <c r="F40" s="190"/>
      <c r="G40" s="80">
        <v>733</v>
      </c>
      <c r="H40" s="80" t="s">
        <v>14</v>
      </c>
      <c r="I40" s="80" t="s">
        <v>101</v>
      </c>
      <c r="J40" s="11">
        <f>J42</f>
        <v>0</v>
      </c>
      <c r="K40" s="11">
        <f>K42</f>
        <v>0</v>
      </c>
      <c r="L40" s="140">
        <f>L42</f>
        <v>0</v>
      </c>
      <c r="M40" s="140">
        <f>M42</f>
        <v>0</v>
      </c>
      <c r="N40" s="11"/>
      <c r="O40" s="81"/>
      <c r="P40" s="10"/>
      <c r="Q40" s="129"/>
      <c r="R40" s="129"/>
      <c r="S40" s="126"/>
      <c r="T40" s="126"/>
      <c r="U40" s="126"/>
      <c r="V40" s="126"/>
      <c r="W40" s="126"/>
      <c r="X40" s="126"/>
    </row>
    <row r="41" spans="1:24" s="36" customFormat="1" hidden="1">
      <c r="A41" s="194"/>
      <c r="B41" s="194"/>
      <c r="C41" s="35" t="s">
        <v>1</v>
      </c>
      <c r="D41" s="190"/>
      <c r="E41" s="190"/>
      <c r="F41" s="190"/>
      <c r="G41" s="80"/>
      <c r="H41" s="80"/>
      <c r="I41" s="80"/>
      <c r="J41" s="11"/>
      <c r="K41" s="11"/>
      <c r="L41" s="140"/>
      <c r="M41" s="140"/>
      <c r="N41" s="11"/>
      <c r="O41" s="81"/>
      <c r="P41" s="10"/>
      <c r="Q41" s="129"/>
      <c r="R41" s="129"/>
      <c r="S41" s="126"/>
      <c r="T41" s="126"/>
      <c r="U41" s="126"/>
      <c r="V41" s="126"/>
      <c r="W41" s="126"/>
      <c r="X41" s="126"/>
    </row>
    <row r="42" spans="1:24" s="36" customFormat="1" ht="48" hidden="1" customHeight="1">
      <c r="A42" s="194"/>
      <c r="B42" s="194"/>
      <c r="C42" s="25" t="s">
        <v>5</v>
      </c>
      <c r="D42" s="190" t="s">
        <v>84</v>
      </c>
      <c r="E42" s="190"/>
      <c r="F42" s="190"/>
      <c r="G42" s="80">
        <v>733</v>
      </c>
      <c r="H42" s="80" t="s">
        <v>14</v>
      </c>
      <c r="I42" s="80" t="s">
        <v>101</v>
      </c>
      <c r="J42" s="11"/>
      <c r="K42" s="11"/>
      <c r="L42" s="140">
        <v>0</v>
      </c>
      <c r="M42" s="140">
        <v>0</v>
      </c>
      <c r="N42" s="11"/>
      <c r="O42" s="53"/>
      <c r="P42" s="10"/>
      <c r="Q42" s="129"/>
      <c r="R42" s="129"/>
      <c r="S42" s="126"/>
      <c r="T42" s="126"/>
      <c r="U42" s="126"/>
      <c r="V42" s="126"/>
      <c r="W42" s="126"/>
      <c r="X42" s="126"/>
    </row>
    <row r="43" spans="1:24" s="36" customFormat="1" ht="31.5" hidden="1" customHeight="1">
      <c r="A43" s="194"/>
      <c r="B43" s="194" t="s">
        <v>107</v>
      </c>
      <c r="C43" s="25" t="s">
        <v>63</v>
      </c>
      <c r="D43" s="190" t="s">
        <v>106</v>
      </c>
      <c r="E43" s="190"/>
      <c r="F43" s="190"/>
      <c r="G43" s="80">
        <v>733</v>
      </c>
      <c r="H43" s="80" t="s">
        <v>14</v>
      </c>
      <c r="I43" s="80" t="s">
        <v>101</v>
      </c>
      <c r="J43" s="11">
        <v>0</v>
      </c>
      <c r="K43" s="11">
        <v>0</v>
      </c>
      <c r="L43" s="140">
        <f>L45</f>
        <v>0</v>
      </c>
      <c r="M43" s="140">
        <f t="shared" ref="M43" si="13">M45</f>
        <v>0</v>
      </c>
      <c r="N43" s="11"/>
      <c r="O43" s="53"/>
      <c r="P43" s="10"/>
      <c r="Q43" s="129"/>
      <c r="R43" s="129"/>
      <c r="S43" s="126"/>
      <c r="T43" s="126"/>
      <c r="U43" s="126"/>
      <c r="V43" s="126"/>
      <c r="W43" s="126"/>
      <c r="X43" s="126"/>
    </row>
    <row r="44" spans="1:24" s="36" customFormat="1" ht="21" hidden="1" customHeight="1">
      <c r="A44" s="194"/>
      <c r="B44" s="194"/>
      <c r="C44" s="35" t="s">
        <v>1</v>
      </c>
      <c r="D44" s="190"/>
      <c r="E44" s="190"/>
      <c r="F44" s="190"/>
      <c r="G44" s="80"/>
      <c r="H44" s="80"/>
      <c r="I44" s="80"/>
      <c r="J44" s="11"/>
      <c r="K44" s="11"/>
      <c r="L44" s="140"/>
      <c r="M44" s="140"/>
      <c r="N44" s="11"/>
      <c r="O44" s="53"/>
      <c r="P44" s="10"/>
      <c r="Q44" s="129"/>
      <c r="R44" s="129"/>
      <c r="S44" s="126"/>
      <c r="T44" s="126"/>
      <c r="U44" s="126"/>
      <c r="V44" s="126"/>
      <c r="W44" s="126"/>
      <c r="X44" s="126"/>
    </row>
    <row r="45" spans="1:24" s="36" customFormat="1" ht="33" hidden="1" customHeight="1">
      <c r="A45" s="194"/>
      <c r="B45" s="194"/>
      <c r="C45" s="25" t="s">
        <v>5</v>
      </c>
      <c r="D45" s="190" t="s">
        <v>106</v>
      </c>
      <c r="E45" s="190"/>
      <c r="F45" s="190"/>
      <c r="G45" s="80">
        <v>733</v>
      </c>
      <c r="H45" s="80" t="s">
        <v>14</v>
      </c>
      <c r="I45" s="80" t="s">
        <v>101</v>
      </c>
      <c r="J45" s="11">
        <v>0</v>
      </c>
      <c r="K45" s="11">
        <v>0</v>
      </c>
      <c r="L45" s="140">
        <v>0</v>
      </c>
      <c r="M45" s="140">
        <v>0</v>
      </c>
      <c r="N45" s="11"/>
      <c r="O45" s="53"/>
      <c r="P45" s="10"/>
      <c r="Q45" s="129"/>
      <c r="R45" s="129"/>
      <c r="S45" s="126"/>
      <c r="T45" s="126"/>
      <c r="U45" s="126"/>
      <c r="V45" s="126"/>
      <c r="W45" s="126"/>
      <c r="X45" s="126"/>
    </row>
    <row r="46" spans="1:24" s="36" customFormat="1" ht="33" hidden="1" customHeight="1">
      <c r="A46" s="194"/>
      <c r="B46" s="194" t="s">
        <v>122</v>
      </c>
      <c r="C46" s="25" t="s">
        <v>63</v>
      </c>
      <c r="D46" s="190" t="s">
        <v>121</v>
      </c>
      <c r="E46" s="190"/>
      <c r="F46" s="190"/>
      <c r="G46" s="80">
        <v>733</v>
      </c>
      <c r="H46" s="80" t="s">
        <v>14</v>
      </c>
      <c r="I46" s="80" t="s">
        <v>101</v>
      </c>
      <c r="J46" s="11">
        <v>0</v>
      </c>
      <c r="K46" s="11">
        <v>0</v>
      </c>
      <c r="L46" s="140">
        <f>L48</f>
        <v>0</v>
      </c>
      <c r="M46" s="140">
        <f t="shared" ref="M46" si="14">M48</f>
        <v>0</v>
      </c>
      <c r="N46" s="11"/>
      <c r="O46" s="53"/>
      <c r="P46" s="10"/>
      <c r="Q46" s="129"/>
      <c r="R46" s="129"/>
      <c r="S46" s="126"/>
      <c r="T46" s="126"/>
      <c r="U46" s="126"/>
      <c r="V46" s="126"/>
      <c r="W46" s="126"/>
      <c r="X46" s="126"/>
    </row>
    <row r="47" spans="1:24" s="36" customFormat="1" ht="33" hidden="1" customHeight="1">
      <c r="A47" s="194"/>
      <c r="B47" s="194"/>
      <c r="C47" s="35" t="s">
        <v>1</v>
      </c>
      <c r="D47" s="190"/>
      <c r="E47" s="190"/>
      <c r="F47" s="190"/>
      <c r="G47" s="80"/>
      <c r="H47" s="80"/>
      <c r="I47" s="80"/>
      <c r="J47" s="11"/>
      <c r="K47" s="11"/>
      <c r="L47" s="140"/>
      <c r="M47" s="140"/>
      <c r="N47" s="11"/>
      <c r="O47" s="53"/>
      <c r="P47" s="10"/>
      <c r="Q47" s="129"/>
      <c r="R47" s="129"/>
      <c r="S47" s="126"/>
      <c r="T47" s="126"/>
      <c r="U47" s="126"/>
      <c r="V47" s="126"/>
      <c r="W47" s="126"/>
      <c r="X47" s="126"/>
    </row>
    <row r="48" spans="1:24" s="36" customFormat="1" ht="33" hidden="1" customHeight="1">
      <c r="A48" s="194"/>
      <c r="B48" s="194"/>
      <c r="C48" s="25" t="s">
        <v>5</v>
      </c>
      <c r="D48" s="190" t="s">
        <v>121</v>
      </c>
      <c r="E48" s="190"/>
      <c r="F48" s="190"/>
      <c r="G48" s="80">
        <v>733</v>
      </c>
      <c r="H48" s="80" t="s">
        <v>14</v>
      </c>
      <c r="I48" s="80" t="s">
        <v>101</v>
      </c>
      <c r="J48" s="11">
        <v>0</v>
      </c>
      <c r="K48" s="11">
        <v>0</v>
      </c>
      <c r="L48" s="140">
        <v>0</v>
      </c>
      <c r="M48" s="140">
        <v>0</v>
      </c>
      <c r="N48" s="11"/>
      <c r="O48" s="53"/>
      <c r="P48" s="10"/>
      <c r="Q48" s="129"/>
      <c r="R48" s="129"/>
      <c r="S48" s="126"/>
      <c r="T48" s="126"/>
      <c r="U48" s="126"/>
      <c r="V48" s="126"/>
      <c r="W48" s="126"/>
      <c r="X48" s="126"/>
    </row>
    <row r="49" spans="1:24" s="36" customFormat="1" ht="33" hidden="1" customHeight="1">
      <c r="A49" s="194"/>
      <c r="B49" s="194" t="s">
        <v>135</v>
      </c>
      <c r="C49" s="25" t="s">
        <v>63</v>
      </c>
      <c r="D49" s="190" t="s">
        <v>134</v>
      </c>
      <c r="E49" s="190"/>
      <c r="F49" s="190"/>
      <c r="G49" s="80">
        <v>733</v>
      </c>
      <c r="H49" s="80" t="s">
        <v>133</v>
      </c>
      <c r="I49" s="80" t="s">
        <v>101</v>
      </c>
      <c r="J49" s="11">
        <f t="shared" ref="J49:K49" si="15">J51</f>
        <v>0</v>
      </c>
      <c r="K49" s="11">
        <f t="shared" si="15"/>
        <v>0</v>
      </c>
      <c r="L49" s="140">
        <f>L51</f>
        <v>0</v>
      </c>
      <c r="M49" s="140">
        <f t="shared" ref="M49" si="16">M51</f>
        <v>0</v>
      </c>
      <c r="N49" s="11"/>
      <c r="O49" s="53"/>
      <c r="P49" s="10"/>
      <c r="Q49" s="129"/>
      <c r="R49" s="129"/>
      <c r="S49" s="126"/>
      <c r="T49" s="126"/>
      <c r="U49" s="126"/>
      <c r="V49" s="126"/>
      <c r="W49" s="126"/>
      <c r="X49" s="126"/>
    </row>
    <row r="50" spans="1:24" s="36" customFormat="1" ht="33" hidden="1" customHeight="1">
      <c r="A50" s="194"/>
      <c r="B50" s="194"/>
      <c r="C50" s="35" t="s">
        <v>1</v>
      </c>
      <c r="D50" s="190"/>
      <c r="E50" s="190"/>
      <c r="F50" s="190"/>
      <c r="G50" s="80"/>
      <c r="H50" s="80"/>
      <c r="I50" s="80"/>
      <c r="J50" s="11"/>
      <c r="K50" s="11"/>
      <c r="L50" s="140"/>
      <c r="M50" s="140"/>
      <c r="N50" s="11"/>
      <c r="O50" s="53"/>
      <c r="P50" s="10"/>
      <c r="Q50" s="129"/>
      <c r="R50" s="129"/>
      <c r="S50" s="126"/>
      <c r="T50" s="126"/>
      <c r="U50" s="126"/>
      <c r="V50" s="126"/>
      <c r="W50" s="126"/>
      <c r="X50" s="126"/>
    </row>
    <row r="51" spans="1:24" s="36" customFormat="1" ht="33" hidden="1" customHeight="1">
      <c r="A51" s="194"/>
      <c r="B51" s="194"/>
      <c r="C51" s="25" t="s">
        <v>5</v>
      </c>
      <c r="D51" s="190" t="s">
        <v>134</v>
      </c>
      <c r="E51" s="190"/>
      <c r="F51" s="190"/>
      <c r="G51" s="80">
        <v>733</v>
      </c>
      <c r="H51" s="80" t="s">
        <v>133</v>
      </c>
      <c r="I51" s="80" t="s">
        <v>101</v>
      </c>
      <c r="J51" s="11"/>
      <c r="K51" s="11"/>
      <c r="L51" s="140">
        <v>0</v>
      </c>
      <c r="M51" s="140">
        <v>0</v>
      </c>
      <c r="N51" s="11"/>
      <c r="O51" s="53"/>
      <c r="P51" s="10"/>
      <c r="Q51" s="129"/>
      <c r="R51" s="129"/>
      <c r="S51" s="126"/>
      <c r="T51" s="126"/>
      <c r="U51" s="126"/>
      <c r="V51" s="126"/>
      <c r="W51" s="126"/>
      <c r="X51" s="126"/>
    </row>
    <row r="52" spans="1:24" s="36" customFormat="1" ht="33" hidden="1" customHeight="1">
      <c r="A52" s="194"/>
      <c r="B52" s="194" t="s">
        <v>130</v>
      </c>
      <c r="C52" s="25" t="s">
        <v>63</v>
      </c>
      <c r="D52" s="190" t="s">
        <v>129</v>
      </c>
      <c r="E52" s="190"/>
      <c r="F52" s="190"/>
      <c r="G52" s="80">
        <v>733</v>
      </c>
      <c r="H52" s="80" t="s">
        <v>14</v>
      </c>
      <c r="I52" s="80" t="s">
        <v>101</v>
      </c>
      <c r="J52" s="11">
        <f t="shared" ref="J52:K52" si="17">J54</f>
        <v>0</v>
      </c>
      <c r="K52" s="11">
        <f t="shared" si="17"/>
        <v>0</v>
      </c>
      <c r="L52" s="140">
        <f>L54</f>
        <v>0</v>
      </c>
      <c r="M52" s="140">
        <f t="shared" ref="M52" si="18">M54</f>
        <v>0</v>
      </c>
      <c r="N52" s="11"/>
      <c r="O52" s="53"/>
      <c r="P52" s="10"/>
      <c r="Q52" s="129"/>
      <c r="R52" s="129"/>
      <c r="S52" s="126"/>
      <c r="T52" s="126"/>
      <c r="U52" s="126"/>
      <c r="V52" s="126"/>
      <c r="W52" s="126"/>
      <c r="X52" s="126"/>
    </row>
    <row r="53" spans="1:24" s="36" customFormat="1" ht="33" hidden="1" customHeight="1">
      <c r="A53" s="194"/>
      <c r="B53" s="194"/>
      <c r="C53" s="35" t="s">
        <v>1</v>
      </c>
      <c r="D53" s="190"/>
      <c r="E53" s="190"/>
      <c r="F53" s="190"/>
      <c r="G53" s="80"/>
      <c r="H53" s="80"/>
      <c r="I53" s="80"/>
      <c r="J53" s="11"/>
      <c r="K53" s="11"/>
      <c r="L53" s="140"/>
      <c r="M53" s="140"/>
      <c r="N53" s="11"/>
      <c r="O53" s="53"/>
      <c r="P53" s="10"/>
      <c r="Q53" s="129"/>
      <c r="R53" s="129"/>
      <c r="S53" s="126"/>
      <c r="T53" s="126"/>
      <c r="U53" s="126"/>
      <c r="V53" s="126"/>
      <c r="W53" s="126"/>
      <c r="X53" s="126"/>
    </row>
    <row r="54" spans="1:24" s="36" customFormat="1" ht="33" hidden="1" customHeight="1">
      <c r="A54" s="194"/>
      <c r="B54" s="194"/>
      <c r="C54" s="25" t="s">
        <v>5</v>
      </c>
      <c r="D54" s="190" t="s">
        <v>129</v>
      </c>
      <c r="E54" s="190"/>
      <c r="F54" s="190"/>
      <c r="G54" s="80">
        <v>733</v>
      </c>
      <c r="H54" s="80" t="s">
        <v>14</v>
      </c>
      <c r="I54" s="80" t="s">
        <v>101</v>
      </c>
      <c r="J54" s="11"/>
      <c r="K54" s="11"/>
      <c r="L54" s="140">
        <v>0</v>
      </c>
      <c r="M54" s="140">
        <v>0</v>
      </c>
      <c r="N54" s="11"/>
      <c r="O54" s="53"/>
      <c r="P54" s="10"/>
      <c r="Q54" s="129"/>
      <c r="R54" s="129"/>
      <c r="S54" s="126"/>
      <c r="T54" s="126"/>
      <c r="U54" s="126"/>
      <c r="V54" s="126"/>
      <c r="W54" s="126"/>
      <c r="X54" s="126"/>
    </row>
    <row r="55" spans="1:24" ht="39.75" customHeight="1">
      <c r="A55" s="194"/>
      <c r="B55" s="194" t="s">
        <v>159</v>
      </c>
      <c r="C55" s="25" t="s">
        <v>63</v>
      </c>
      <c r="D55" s="189" t="s">
        <v>160</v>
      </c>
      <c r="E55" s="190"/>
      <c r="F55" s="190"/>
      <c r="G55" s="97" t="s">
        <v>8</v>
      </c>
      <c r="H55" s="97" t="s">
        <v>14</v>
      </c>
      <c r="I55" s="97" t="s">
        <v>101</v>
      </c>
      <c r="J55" s="11">
        <f t="shared" ref="J55:K55" si="19">J57</f>
        <v>70762</v>
      </c>
      <c r="K55" s="11">
        <f t="shared" si="19"/>
        <v>70762</v>
      </c>
      <c r="L55" s="140">
        <f>L57</f>
        <v>166021</v>
      </c>
      <c r="M55" s="140">
        <f t="shared" ref="M55" si="20">SUM(M56:M57)</f>
        <v>166021</v>
      </c>
      <c r="N55" s="11"/>
      <c r="O55" s="176"/>
      <c r="P55" s="10"/>
      <c r="Q55" s="129"/>
      <c r="R55" s="129"/>
    </row>
    <row r="56" spans="1:24" ht="26.25" customHeight="1">
      <c r="A56" s="194"/>
      <c r="B56" s="194"/>
      <c r="C56" s="25" t="s">
        <v>1</v>
      </c>
      <c r="D56" s="191"/>
      <c r="E56" s="192"/>
      <c r="F56" s="193"/>
      <c r="G56" s="97"/>
      <c r="H56" s="97"/>
      <c r="I56" s="97"/>
      <c r="J56" s="11"/>
      <c r="K56" s="11"/>
      <c r="L56" s="140"/>
      <c r="M56" s="140"/>
      <c r="N56" s="11"/>
      <c r="O56" s="332"/>
      <c r="P56" s="10"/>
      <c r="Q56" s="129"/>
      <c r="R56" s="129"/>
    </row>
    <row r="57" spans="1:24" ht="41.25" customHeight="1">
      <c r="A57" s="194"/>
      <c r="B57" s="194"/>
      <c r="C57" s="25" t="s">
        <v>5</v>
      </c>
      <c r="D57" s="189" t="s">
        <v>160</v>
      </c>
      <c r="E57" s="190"/>
      <c r="F57" s="190"/>
      <c r="G57" s="97" t="s">
        <v>8</v>
      </c>
      <c r="H57" s="97" t="s">
        <v>14</v>
      </c>
      <c r="I57" s="97" t="s">
        <v>101</v>
      </c>
      <c r="J57" s="11">
        <v>70762</v>
      </c>
      <c r="K57" s="11">
        <v>70762</v>
      </c>
      <c r="L57" s="140">
        <v>166021</v>
      </c>
      <c r="M57" s="140">
        <v>166021</v>
      </c>
      <c r="N57" s="11"/>
      <c r="O57" s="333"/>
      <c r="P57" s="10"/>
      <c r="Q57" s="129"/>
      <c r="R57" s="129"/>
    </row>
    <row r="58" spans="1:24" ht="33" customHeight="1">
      <c r="A58" s="194"/>
      <c r="B58" s="186" t="s">
        <v>137</v>
      </c>
      <c r="C58" s="25" t="s">
        <v>63</v>
      </c>
      <c r="D58" s="189" t="s">
        <v>96</v>
      </c>
      <c r="E58" s="190"/>
      <c r="F58" s="190"/>
      <c r="G58" s="80" t="s">
        <v>8</v>
      </c>
      <c r="H58" s="80" t="s">
        <v>14</v>
      </c>
      <c r="I58" s="80" t="s">
        <v>101</v>
      </c>
      <c r="J58" s="11">
        <f t="shared" ref="J58:K58" si="21">J60</f>
        <v>22657750</v>
      </c>
      <c r="K58" s="11">
        <f t="shared" si="21"/>
        <v>22657750</v>
      </c>
      <c r="L58" s="140">
        <f>L60</f>
        <v>0</v>
      </c>
      <c r="M58" s="140">
        <f>SUM(M59:M60)</f>
        <v>0</v>
      </c>
      <c r="N58" s="96" t="e">
        <f>M58/L58</f>
        <v>#DIV/0!</v>
      </c>
      <c r="O58" s="176"/>
      <c r="P58" s="41"/>
      <c r="Q58" s="129"/>
      <c r="R58" s="129"/>
    </row>
    <row r="59" spans="1:24" ht="44.25" customHeight="1">
      <c r="A59" s="194"/>
      <c r="B59" s="187"/>
      <c r="C59" s="25" t="s">
        <v>1</v>
      </c>
      <c r="D59" s="191"/>
      <c r="E59" s="192"/>
      <c r="F59" s="193"/>
      <c r="G59" s="80"/>
      <c r="H59" s="80"/>
      <c r="I59" s="80"/>
      <c r="J59" s="11"/>
      <c r="K59" s="11"/>
      <c r="L59" s="140"/>
      <c r="M59" s="140"/>
      <c r="N59" s="11"/>
      <c r="O59" s="177"/>
      <c r="P59" s="10"/>
      <c r="Q59" s="129"/>
      <c r="R59" s="129"/>
    </row>
    <row r="60" spans="1:24" ht="30" customHeight="1">
      <c r="A60" s="194"/>
      <c r="B60" s="188"/>
      <c r="C60" s="25" t="s">
        <v>5</v>
      </c>
      <c r="D60" s="189" t="s">
        <v>96</v>
      </c>
      <c r="E60" s="190"/>
      <c r="F60" s="190"/>
      <c r="G60" s="80" t="s">
        <v>8</v>
      </c>
      <c r="H60" s="80" t="s">
        <v>14</v>
      </c>
      <c r="I60" s="80" t="s">
        <v>101</v>
      </c>
      <c r="J60" s="11">
        <v>22657750</v>
      </c>
      <c r="K60" s="11">
        <v>22657750</v>
      </c>
      <c r="L60" s="140">
        <v>0</v>
      </c>
      <c r="M60" s="140">
        <v>0</v>
      </c>
      <c r="N60" s="11"/>
      <c r="O60" s="178"/>
      <c r="P60" s="10"/>
      <c r="Q60" s="129"/>
      <c r="R60" s="129"/>
    </row>
    <row r="61" spans="1:24" ht="29.25" customHeight="1">
      <c r="A61" s="194"/>
      <c r="B61" s="186" t="s">
        <v>108</v>
      </c>
      <c r="C61" s="25" t="s">
        <v>63</v>
      </c>
      <c r="D61" s="189" t="s">
        <v>109</v>
      </c>
      <c r="E61" s="190"/>
      <c r="F61" s="190"/>
      <c r="G61" s="80" t="s">
        <v>8</v>
      </c>
      <c r="H61" s="80" t="s">
        <v>14</v>
      </c>
      <c r="I61" s="80" t="s">
        <v>101</v>
      </c>
      <c r="J61" s="11">
        <v>225000</v>
      </c>
      <c r="K61" s="11">
        <v>225000</v>
      </c>
      <c r="L61" s="140">
        <f>L63</f>
        <v>224800</v>
      </c>
      <c r="M61" s="140">
        <f t="shared" ref="M61" si="22">SUM(M62:M63)</f>
        <v>224800</v>
      </c>
      <c r="N61" s="96">
        <f>M61/L61</f>
        <v>1</v>
      </c>
      <c r="O61" s="176"/>
      <c r="P61" s="10"/>
      <c r="Q61" s="129"/>
      <c r="R61" s="129"/>
    </row>
    <row r="62" spans="1:24" ht="27.75" customHeight="1">
      <c r="A62" s="194"/>
      <c r="B62" s="187"/>
      <c r="C62" s="25" t="s">
        <v>1</v>
      </c>
      <c r="D62" s="191"/>
      <c r="E62" s="192"/>
      <c r="F62" s="193"/>
      <c r="G62" s="80"/>
      <c r="H62" s="80"/>
      <c r="I62" s="80"/>
      <c r="J62" s="11"/>
      <c r="K62" s="11"/>
      <c r="L62" s="140"/>
      <c r="M62" s="140"/>
      <c r="N62" s="11"/>
      <c r="O62" s="332"/>
      <c r="P62" s="10"/>
      <c r="Q62" s="129"/>
      <c r="R62" s="129"/>
    </row>
    <row r="63" spans="1:24" ht="30.75" customHeight="1">
      <c r="A63" s="194"/>
      <c r="B63" s="188"/>
      <c r="C63" s="25" t="s">
        <v>5</v>
      </c>
      <c r="D63" s="189" t="s">
        <v>109</v>
      </c>
      <c r="E63" s="190"/>
      <c r="F63" s="190"/>
      <c r="G63" s="80" t="s">
        <v>8</v>
      </c>
      <c r="H63" s="80" t="s">
        <v>14</v>
      </c>
      <c r="I63" s="80" t="s">
        <v>101</v>
      </c>
      <c r="J63" s="11">
        <v>225000</v>
      </c>
      <c r="K63" s="11">
        <v>225000</v>
      </c>
      <c r="L63" s="140">
        <v>224800</v>
      </c>
      <c r="M63" s="140">
        <v>224800</v>
      </c>
      <c r="N63" s="11"/>
      <c r="O63" s="333"/>
      <c r="P63" s="10"/>
      <c r="Q63" s="129"/>
      <c r="R63" s="129"/>
    </row>
    <row r="64" spans="1:24" ht="26.45" hidden="1" customHeight="1">
      <c r="A64" s="194"/>
      <c r="B64" s="194"/>
      <c r="C64" s="25" t="s">
        <v>63</v>
      </c>
      <c r="D64" s="189" t="s">
        <v>97</v>
      </c>
      <c r="E64" s="190"/>
      <c r="F64" s="190"/>
      <c r="G64" s="80" t="s">
        <v>8</v>
      </c>
      <c r="H64" s="80" t="s">
        <v>14</v>
      </c>
      <c r="I64" s="80" t="s">
        <v>101</v>
      </c>
      <c r="J64" s="11">
        <v>0</v>
      </c>
      <c r="K64" s="11">
        <v>0</v>
      </c>
      <c r="L64" s="140">
        <f>L66</f>
        <v>0</v>
      </c>
      <c r="M64" s="140">
        <f t="shared" ref="M64" si="23">SUM(M65:M66)</f>
        <v>0</v>
      </c>
      <c r="N64" s="11"/>
      <c r="O64" s="176"/>
      <c r="P64" s="10"/>
      <c r="Q64" s="129"/>
      <c r="R64" s="129"/>
    </row>
    <row r="65" spans="1:20" ht="25.5" hidden="1" customHeight="1">
      <c r="A65" s="194"/>
      <c r="B65" s="194"/>
      <c r="C65" s="25" t="s">
        <v>1</v>
      </c>
      <c r="D65" s="191"/>
      <c r="E65" s="192"/>
      <c r="F65" s="193"/>
      <c r="G65" s="80"/>
      <c r="H65" s="80"/>
      <c r="I65" s="80"/>
      <c r="J65" s="11"/>
      <c r="K65" s="11"/>
      <c r="L65" s="140"/>
      <c r="M65" s="140"/>
      <c r="N65" s="11"/>
      <c r="O65" s="332"/>
      <c r="P65" s="10"/>
      <c r="Q65" s="129"/>
      <c r="R65" s="129"/>
    </row>
    <row r="66" spans="1:20" ht="26.45" hidden="1" customHeight="1">
      <c r="A66" s="194"/>
      <c r="B66" s="194"/>
      <c r="C66" s="25" t="s">
        <v>5</v>
      </c>
      <c r="D66" s="189" t="s">
        <v>97</v>
      </c>
      <c r="E66" s="190"/>
      <c r="F66" s="190"/>
      <c r="G66" s="80" t="s">
        <v>8</v>
      </c>
      <c r="H66" s="80" t="s">
        <v>14</v>
      </c>
      <c r="I66" s="80" t="s">
        <v>101</v>
      </c>
      <c r="J66" s="11"/>
      <c r="K66" s="11">
        <v>0</v>
      </c>
      <c r="L66" s="140"/>
      <c r="M66" s="140">
        <v>0</v>
      </c>
      <c r="N66" s="11"/>
      <c r="O66" s="333"/>
      <c r="P66" s="10"/>
      <c r="Q66" s="129"/>
      <c r="R66" s="129"/>
    </row>
    <row r="67" spans="1:20" ht="26.45" hidden="1" customHeight="1">
      <c r="A67" s="195"/>
      <c r="B67" s="194"/>
      <c r="C67" s="25" t="s">
        <v>63</v>
      </c>
      <c r="D67" s="189" t="s">
        <v>98</v>
      </c>
      <c r="E67" s="190"/>
      <c r="F67" s="190"/>
      <c r="G67" s="80" t="s">
        <v>8</v>
      </c>
      <c r="H67" s="80" t="s">
        <v>14</v>
      </c>
      <c r="I67" s="80" t="s">
        <v>101</v>
      </c>
      <c r="J67" s="11">
        <v>0</v>
      </c>
      <c r="K67" s="11">
        <v>0</v>
      </c>
      <c r="L67" s="140">
        <f t="shared" ref="L67:M67" si="24">L69</f>
        <v>0</v>
      </c>
      <c r="M67" s="140">
        <f t="shared" si="24"/>
        <v>0</v>
      </c>
      <c r="N67" s="11"/>
      <c r="O67" s="176"/>
      <c r="P67" s="10"/>
      <c r="Q67" s="129"/>
      <c r="R67" s="129"/>
    </row>
    <row r="68" spans="1:20" ht="25.5" hidden="1" customHeight="1">
      <c r="A68" s="196"/>
      <c r="B68" s="194"/>
      <c r="C68" s="25" t="s">
        <v>1</v>
      </c>
      <c r="D68" s="210"/>
      <c r="E68" s="211"/>
      <c r="F68" s="212"/>
      <c r="G68" s="80"/>
      <c r="H68" s="80"/>
      <c r="I68" s="80"/>
      <c r="J68" s="11"/>
      <c r="K68" s="11"/>
      <c r="L68" s="149"/>
      <c r="M68" s="149"/>
      <c r="N68" s="47"/>
      <c r="O68" s="332"/>
      <c r="P68" s="10"/>
      <c r="Q68" s="129"/>
      <c r="R68" s="129"/>
    </row>
    <row r="69" spans="1:20" ht="26.45" hidden="1" customHeight="1">
      <c r="A69" s="197"/>
      <c r="B69" s="194"/>
      <c r="C69" s="25" t="s">
        <v>5</v>
      </c>
      <c r="D69" s="189" t="s">
        <v>98</v>
      </c>
      <c r="E69" s="190"/>
      <c r="F69" s="190"/>
      <c r="G69" s="80" t="s">
        <v>8</v>
      </c>
      <c r="H69" s="80" t="s">
        <v>14</v>
      </c>
      <c r="I69" s="80" t="s">
        <v>101</v>
      </c>
      <c r="J69" s="11"/>
      <c r="K69" s="11">
        <v>0</v>
      </c>
      <c r="L69" s="140"/>
      <c r="M69" s="140">
        <v>0</v>
      </c>
      <c r="N69" s="11"/>
      <c r="O69" s="333"/>
      <c r="P69" s="10"/>
      <c r="Q69" s="129"/>
      <c r="R69" s="129"/>
    </row>
    <row r="70" spans="1:20" ht="26.45" hidden="1" customHeight="1">
      <c r="A70" s="194"/>
      <c r="B70" s="194" t="s">
        <v>95</v>
      </c>
      <c r="C70" s="25" t="s">
        <v>63</v>
      </c>
      <c r="D70" s="189" t="s">
        <v>96</v>
      </c>
      <c r="E70" s="190"/>
      <c r="F70" s="190"/>
      <c r="G70" s="80" t="s">
        <v>8</v>
      </c>
      <c r="H70" s="80" t="s">
        <v>14</v>
      </c>
      <c r="I70" s="80" t="s">
        <v>101</v>
      </c>
      <c r="J70" s="11">
        <v>0</v>
      </c>
      <c r="K70" s="11">
        <v>0</v>
      </c>
      <c r="L70" s="140">
        <f>L72</f>
        <v>0</v>
      </c>
      <c r="M70" s="140">
        <f t="shared" ref="M70" si="25">SUM(M71:M72)</f>
        <v>0</v>
      </c>
      <c r="N70" s="11"/>
      <c r="O70" s="176"/>
      <c r="P70" s="10"/>
      <c r="Q70" s="129"/>
      <c r="R70" s="129"/>
    </row>
    <row r="71" spans="1:20" ht="26.45" hidden="1" customHeight="1">
      <c r="A71" s="194"/>
      <c r="B71" s="194"/>
      <c r="C71" s="25" t="s">
        <v>1</v>
      </c>
      <c r="D71" s="191"/>
      <c r="E71" s="192"/>
      <c r="F71" s="193"/>
      <c r="G71" s="80"/>
      <c r="H71" s="80"/>
      <c r="I71" s="80"/>
      <c r="J71" s="11"/>
      <c r="K71" s="11"/>
      <c r="L71" s="140"/>
      <c r="M71" s="140"/>
      <c r="N71" s="11"/>
      <c r="O71" s="332"/>
      <c r="P71" s="10"/>
      <c r="Q71" s="129"/>
      <c r="R71" s="129"/>
    </row>
    <row r="72" spans="1:20" ht="52.5" hidden="1" customHeight="1">
      <c r="A72" s="194"/>
      <c r="B72" s="194"/>
      <c r="C72" s="25" t="s">
        <v>5</v>
      </c>
      <c r="D72" s="189" t="s">
        <v>96</v>
      </c>
      <c r="E72" s="190"/>
      <c r="F72" s="190"/>
      <c r="G72" s="80" t="s">
        <v>8</v>
      </c>
      <c r="H72" s="80" t="s">
        <v>14</v>
      </c>
      <c r="I72" s="80" t="s">
        <v>101</v>
      </c>
      <c r="J72" s="11">
        <v>0</v>
      </c>
      <c r="K72" s="11">
        <v>0</v>
      </c>
      <c r="L72" s="140">
        <v>0</v>
      </c>
      <c r="M72" s="140">
        <v>0</v>
      </c>
      <c r="N72" s="11"/>
      <c r="O72" s="333"/>
      <c r="P72" s="10"/>
      <c r="Q72" s="129"/>
      <c r="R72" s="129"/>
    </row>
    <row r="73" spans="1:20" ht="26.45" hidden="1" customHeight="1">
      <c r="A73" s="194"/>
      <c r="B73" s="194" t="s">
        <v>110</v>
      </c>
      <c r="C73" s="25" t="s">
        <v>63</v>
      </c>
      <c r="D73" s="189" t="s">
        <v>111</v>
      </c>
      <c r="E73" s="190"/>
      <c r="F73" s="190"/>
      <c r="G73" s="80" t="s">
        <v>8</v>
      </c>
      <c r="H73" s="80" t="s">
        <v>14</v>
      </c>
      <c r="I73" s="80" t="s">
        <v>101</v>
      </c>
      <c r="J73" s="11">
        <v>0</v>
      </c>
      <c r="K73" s="11">
        <v>0</v>
      </c>
      <c r="L73" s="140">
        <f>L75</f>
        <v>0</v>
      </c>
      <c r="M73" s="140">
        <f>M75</f>
        <v>0</v>
      </c>
      <c r="N73" s="11"/>
      <c r="O73" s="176"/>
      <c r="P73" s="10"/>
      <c r="Q73" s="129"/>
      <c r="R73" s="129"/>
    </row>
    <row r="74" spans="1:20" ht="25.5" hidden="1">
      <c r="A74" s="194"/>
      <c r="B74" s="194"/>
      <c r="C74" s="25" t="s">
        <v>1</v>
      </c>
      <c r="D74" s="191"/>
      <c r="E74" s="192"/>
      <c r="F74" s="193"/>
      <c r="G74" s="80"/>
      <c r="H74" s="80"/>
      <c r="I74" s="80"/>
      <c r="J74" s="11"/>
      <c r="K74" s="11"/>
      <c r="L74" s="140"/>
      <c r="M74" s="140"/>
      <c r="N74" s="11"/>
      <c r="O74" s="332"/>
      <c r="P74" s="10"/>
      <c r="Q74" s="129"/>
      <c r="R74" s="129"/>
    </row>
    <row r="75" spans="1:20" ht="26.45" hidden="1" customHeight="1">
      <c r="A75" s="194"/>
      <c r="B75" s="194"/>
      <c r="C75" s="25" t="s">
        <v>5</v>
      </c>
      <c r="D75" s="189" t="s">
        <v>111</v>
      </c>
      <c r="E75" s="190"/>
      <c r="F75" s="190"/>
      <c r="G75" s="80" t="s">
        <v>8</v>
      </c>
      <c r="H75" s="80" t="s">
        <v>14</v>
      </c>
      <c r="I75" s="80" t="s">
        <v>101</v>
      </c>
      <c r="J75" s="11">
        <v>0</v>
      </c>
      <c r="K75" s="11">
        <v>0</v>
      </c>
      <c r="L75" s="140">
        <v>0</v>
      </c>
      <c r="M75" s="140">
        <v>0</v>
      </c>
      <c r="N75" s="11"/>
      <c r="O75" s="333"/>
      <c r="P75" s="10"/>
      <c r="Q75" s="129"/>
      <c r="R75" s="129"/>
    </row>
    <row r="76" spans="1:20" ht="26.45" customHeight="1">
      <c r="A76" s="194"/>
      <c r="B76" s="186" t="s">
        <v>161</v>
      </c>
      <c r="C76" s="25" t="s">
        <v>63</v>
      </c>
      <c r="D76" s="189" t="s">
        <v>138</v>
      </c>
      <c r="E76" s="190"/>
      <c r="F76" s="190"/>
      <c r="G76" s="80" t="s">
        <v>8</v>
      </c>
      <c r="H76" s="80" t="s">
        <v>14</v>
      </c>
      <c r="I76" s="80" t="s">
        <v>101</v>
      </c>
      <c r="J76" s="11">
        <v>0</v>
      </c>
      <c r="K76" s="11">
        <v>0</v>
      </c>
      <c r="L76" s="140">
        <f>L78</f>
        <v>1000000</v>
      </c>
      <c r="M76" s="140">
        <f>M78</f>
        <v>1000000</v>
      </c>
      <c r="N76" s="11"/>
      <c r="O76" s="213"/>
      <c r="P76" s="10"/>
      <c r="Q76" s="129"/>
      <c r="R76" s="129"/>
    </row>
    <row r="77" spans="1:20" ht="26.45" customHeight="1">
      <c r="A77" s="194"/>
      <c r="B77" s="187"/>
      <c r="C77" s="25" t="s">
        <v>1</v>
      </c>
      <c r="D77" s="191"/>
      <c r="E77" s="192"/>
      <c r="F77" s="193"/>
      <c r="G77" s="80"/>
      <c r="H77" s="80"/>
      <c r="I77" s="80"/>
      <c r="J77" s="11"/>
      <c r="K77" s="11"/>
      <c r="L77" s="140"/>
      <c r="M77" s="140"/>
      <c r="N77" s="11"/>
      <c r="O77" s="214"/>
      <c r="P77" s="10"/>
      <c r="Q77" s="129"/>
      <c r="R77" s="129"/>
    </row>
    <row r="78" spans="1:20" ht="26.45" customHeight="1">
      <c r="A78" s="194"/>
      <c r="B78" s="188"/>
      <c r="C78" s="25" t="s">
        <v>5</v>
      </c>
      <c r="D78" s="189" t="s">
        <v>138</v>
      </c>
      <c r="E78" s="190"/>
      <c r="F78" s="190"/>
      <c r="G78" s="80" t="s">
        <v>8</v>
      </c>
      <c r="H78" s="80" t="s">
        <v>14</v>
      </c>
      <c r="I78" s="80" t="s">
        <v>101</v>
      </c>
      <c r="J78" s="11">
        <v>0</v>
      </c>
      <c r="K78" s="11">
        <v>0</v>
      </c>
      <c r="L78" s="140">
        <v>1000000</v>
      </c>
      <c r="M78" s="140">
        <v>1000000</v>
      </c>
      <c r="N78" s="11"/>
      <c r="O78" s="215"/>
      <c r="P78" s="10"/>
      <c r="Q78" s="129"/>
      <c r="R78" s="129"/>
    </row>
    <row r="79" spans="1:20" ht="25.5">
      <c r="A79" s="223" t="s">
        <v>27</v>
      </c>
      <c r="B79" s="223" t="s">
        <v>54</v>
      </c>
      <c r="C79" s="25" t="s">
        <v>63</v>
      </c>
      <c r="D79" s="190" t="s">
        <v>36</v>
      </c>
      <c r="E79" s="190"/>
      <c r="F79" s="190"/>
      <c r="G79" s="80" t="s">
        <v>72</v>
      </c>
      <c r="H79" s="80" t="s">
        <v>14</v>
      </c>
      <c r="I79" s="80" t="s">
        <v>72</v>
      </c>
      <c r="J79" s="148">
        <f>J81+J82</f>
        <v>209537704.16000003</v>
      </c>
      <c r="K79" s="148">
        <f t="shared" ref="K79" si="26">K81+K82</f>
        <v>209333333.22000003</v>
      </c>
      <c r="L79" s="147">
        <f>L81+L82</f>
        <v>215253479.41999999</v>
      </c>
      <c r="M79" s="147">
        <f>M81+M82</f>
        <v>215252970.41999999</v>
      </c>
      <c r="N79" s="96">
        <f>M79/L79</f>
        <v>0.99999763534600528</v>
      </c>
      <c r="O79" s="253"/>
      <c r="P79" s="41"/>
      <c r="Q79" s="129"/>
      <c r="R79" s="129"/>
      <c r="S79" s="130"/>
      <c r="T79" s="130"/>
    </row>
    <row r="80" spans="1:20">
      <c r="A80" s="223"/>
      <c r="B80" s="223"/>
      <c r="C80" s="35" t="s">
        <v>1</v>
      </c>
      <c r="D80" s="189"/>
      <c r="E80" s="189"/>
      <c r="F80" s="189"/>
      <c r="G80" s="80"/>
      <c r="H80" s="80"/>
      <c r="I80" s="80"/>
      <c r="J80" s="2"/>
      <c r="K80" s="2"/>
      <c r="L80" s="63"/>
      <c r="M80" s="63"/>
      <c r="N80" s="2"/>
      <c r="O80" s="254"/>
      <c r="P80" s="10"/>
      <c r="Q80" s="129"/>
      <c r="R80" s="129"/>
    </row>
    <row r="81" spans="1:24" s="36" customFormat="1" ht="45">
      <c r="A81" s="223"/>
      <c r="B81" s="223"/>
      <c r="C81" s="145" t="s">
        <v>46</v>
      </c>
      <c r="D81" s="221" t="s">
        <v>36</v>
      </c>
      <c r="E81" s="221"/>
      <c r="F81" s="221"/>
      <c r="G81" s="142" t="s">
        <v>47</v>
      </c>
      <c r="H81" s="142" t="s">
        <v>72</v>
      </c>
      <c r="I81" s="142" t="s">
        <v>72</v>
      </c>
      <c r="J81" s="62">
        <f>J116+J119+J122+J131+J115+J113+J114</f>
        <v>11202530.800000001</v>
      </c>
      <c r="K81" s="62">
        <f>K116+K119+K122+K131+K115+K113+K114</f>
        <v>10998159.859999999</v>
      </c>
      <c r="L81" s="62">
        <f>L116+L119+L122+L131+L115+L113+L114</f>
        <v>7714912.4199999999</v>
      </c>
      <c r="M81" s="62">
        <f>M113+M115+M116</f>
        <v>7714907.4199999999</v>
      </c>
      <c r="N81" s="96">
        <f>M81/L81</f>
        <v>0.99999935190450284</v>
      </c>
      <c r="O81" s="254"/>
      <c r="P81" s="10"/>
      <c r="Q81" s="129"/>
      <c r="R81" s="129"/>
      <c r="S81" s="130"/>
      <c r="T81" s="130"/>
      <c r="U81" s="126"/>
      <c r="V81" s="126"/>
      <c r="W81" s="126"/>
      <c r="X81" s="126"/>
    </row>
    <row r="82" spans="1:24" ht="25.5">
      <c r="A82" s="223"/>
      <c r="B82" s="223"/>
      <c r="C82" s="25" t="s">
        <v>5</v>
      </c>
      <c r="D82" s="190" t="s">
        <v>36</v>
      </c>
      <c r="E82" s="190"/>
      <c r="F82" s="190"/>
      <c r="G82" s="80" t="s">
        <v>8</v>
      </c>
      <c r="H82" s="80" t="s">
        <v>14</v>
      </c>
      <c r="I82" s="80" t="s">
        <v>60</v>
      </c>
      <c r="J82" s="12">
        <f>J85+J86+J92+J95+J98+J125+J128+J145+J106+J99+J103+J134+J137+J89+J112+J111+J141+J142+J138</f>
        <v>198335173.36000001</v>
      </c>
      <c r="K82" s="12">
        <f>K85+K86+K92+K95+K98+K125+K128+K145+K106+K99+K103+K134+K137+K89+K112+K111+K141+K142+K138</f>
        <v>198335173.36000001</v>
      </c>
      <c r="L82" s="62">
        <f>L85+L86+L92+L95+L98+L125+L128+L145+L106+L99+L103+L134+L137+L89+L112+L111+L141+L142+L138</f>
        <v>207538567</v>
      </c>
      <c r="M82" s="62">
        <f>M85+M86+M92+M95+M98+M125+M128+M145+M106+M99+M103+M134+M137+M89+M112+M111+M141+M142+M138</f>
        <v>207538063</v>
      </c>
      <c r="N82" s="96">
        <f>M82/L82</f>
        <v>0.99999757153570401</v>
      </c>
      <c r="O82" s="255"/>
      <c r="P82" s="71"/>
      <c r="Q82" s="129"/>
      <c r="R82" s="129"/>
      <c r="S82" s="130"/>
      <c r="T82" s="130"/>
    </row>
    <row r="83" spans="1:24" ht="25.5" hidden="1" customHeight="1">
      <c r="A83" s="195"/>
      <c r="B83" s="330" t="s">
        <v>112</v>
      </c>
      <c r="C83" s="25" t="s">
        <v>63</v>
      </c>
      <c r="D83" s="191" t="s">
        <v>78</v>
      </c>
      <c r="E83" s="192"/>
      <c r="F83" s="193"/>
      <c r="G83" s="80" t="s">
        <v>8</v>
      </c>
      <c r="H83" s="80" t="s">
        <v>14</v>
      </c>
      <c r="I83" s="80" t="s">
        <v>101</v>
      </c>
      <c r="J83" s="12">
        <f>J86+J85</f>
        <v>0</v>
      </c>
      <c r="K83" s="12">
        <f>K86+K85</f>
        <v>0</v>
      </c>
      <c r="L83" s="62">
        <f>L86+L85</f>
        <v>0</v>
      </c>
      <c r="M83" s="62">
        <f t="shared" ref="M83" si="27">M86+M85</f>
        <v>0</v>
      </c>
      <c r="N83" s="12"/>
      <c r="O83" s="82"/>
      <c r="P83" s="10"/>
      <c r="Q83" s="129"/>
      <c r="R83" s="129"/>
    </row>
    <row r="84" spans="1:24" hidden="1">
      <c r="A84" s="196"/>
      <c r="B84" s="331"/>
      <c r="C84" s="35" t="s">
        <v>1</v>
      </c>
      <c r="D84" s="189"/>
      <c r="E84" s="189"/>
      <c r="F84" s="189"/>
      <c r="G84" s="80"/>
      <c r="H84" s="80"/>
      <c r="I84" s="80"/>
      <c r="J84" s="12"/>
      <c r="K84" s="12"/>
      <c r="L84" s="62"/>
      <c r="M84" s="62"/>
      <c r="N84" s="12"/>
      <c r="O84" s="82"/>
      <c r="P84" s="10"/>
      <c r="Q84" s="129"/>
      <c r="R84" s="129"/>
    </row>
    <row r="85" spans="1:24" ht="25.5" hidden="1" customHeight="1">
      <c r="A85" s="196"/>
      <c r="B85" s="331"/>
      <c r="C85" s="38" t="s">
        <v>5</v>
      </c>
      <c r="D85" s="334"/>
      <c r="E85" s="335"/>
      <c r="F85" s="336"/>
      <c r="G85" s="80" t="s">
        <v>8</v>
      </c>
      <c r="H85" s="80" t="s">
        <v>14</v>
      </c>
      <c r="I85" s="80" t="s">
        <v>102</v>
      </c>
      <c r="J85" s="12">
        <v>0</v>
      </c>
      <c r="K85" s="12">
        <v>0</v>
      </c>
      <c r="L85" s="62">
        <v>0</v>
      </c>
      <c r="M85" s="62">
        <v>0</v>
      </c>
      <c r="N85" s="12"/>
      <c r="O85" s="82"/>
      <c r="P85" s="10"/>
      <c r="Q85" s="129"/>
      <c r="R85" s="129"/>
    </row>
    <row r="86" spans="1:24" ht="26.45" hidden="1" customHeight="1">
      <c r="A86" s="196"/>
      <c r="B86" s="331"/>
      <c r="C86" s="38" t="s">
        <v>5</v>
      </c>
      <c r="D86" s="191" t="s">
        <v>78</v>
      </c>
      <c r="E86" s="192"/>
      <c r="F86" s="193"/>
      <c r="G86" s="80" t="s">
        <v>8</v>
      </c>
      <c r="H86" s="80" t="s">
        <v>14</v>
      </c>
      <c r="I86" s="80" t="s">
        <v>101</v>
      </c>
      <c r="J86" s="12">
        <v>0</v>
      </c>
      <c r="K86" s="12">
        <v>0</v>
      </c>
      <c r="L86" s="62">
        <v>0</v>
      </c>
      <c r="M86" s="62">
        <v>0</v>
      </c>
      <c r="N86" s="12"/>
      <c r="O86" s="82"/>
      <c r="P86" s="10"/>
      <c r="Q86" s="129"/>
      <c r="R86" s="129"/>
    </row>
    <row r="87" spans="1:24" ht="26.45" hidden="1" customHeight="1">
      <c r="A87" s="195"/>
      <c r="B87" s="330"/>
      <c r="C87" s="25" t="s">
        <v>63</v>
      </c>
      <c r="D87" s="191"/>
      <c r="E87" s="192"/>
      <c r="F87" s="193"/>
      <c r="G87" s="97" t="s">
        <v>8</v>
      </c>
      <c r="H87" s="97" t="s">
        <v>14</v>
      </c>
      <c r="I87" s="97"/>
      <c r="J87" s="12">
        <f>J89</f>
        <v>0</v>
      </c>
      <c r="K87" s="12">
        <f>K89</f>
        <v>0</v>
      </c>
      <c r="L87" s="62">
        <f>L89</f>
        <v>0</v>
      </c>
      <c r="M87" s="62">
        <f>M89</f>
        <v>0</v>
      </c>
      <c r="N87" s="96" t="e">
        <f>M87/L87</f>
        <v>#DIV/0!</v>
      </c>
      <c r="O87" s="176"/>
      <c r="P87" s="10"/>
      <c r="Q87" s="129"/>
      <c r="R87" s="129"/>
    </row>
    <row r="88" spans="1:24" ht="26.45" hidden="1" customHeight="1">
      <c r="A88" s="196"/>
      <c r="B88" s="331"/>
      <c r="C88" s="35" t="s">
        <v>1</v>
      </c>
      <c r="D88" s="210"/>
      <c r="E88" s="211"/>
      <c r="F88" s="212"/>
      <c r="G88" s="97"/>
      <c r="H88" s="97"/>
      <c r="I88" s="97"/>
      <c r="J88" s="12"/>
      <c r="K88" s="12"/>
      <c r="L88" s="62"/>
      <c r="M88" s="62"/>
      <c r="N88" s="12"/>
      <c r="O88" s="332"/>
      <c r="P88" s="10"/>
      <c r="Q88" s="129"/>
      <c r="R88" s="129"/>
    </row>
    <row r="89" spans="1:24" ht="26.45" hidden="1" customHeight="1">
      <c r="A89" s="196"/>
      <c r="B89" s="331"/>
      <c r="C89" s="38" t="s">
        <v>5</v>
      </c>
      <c r="D89" s="191"/>
      <c r="E89" s="192"/>
      <c r="F89" s="193"/>
      <c r="G89" s="97" t="s">
        <v>8</v>
      </c>
      <c r="H89" s="97" t="s">
        <v>14</v>
      </c>
      <c r="I89" s="98" t="s">
        <v>101</v>
      </c>
      <c r="J89" s="12">
        <v>0</v>
      </c>
      <c r="K89" s="12">
        <v>0</v>
      </c>
      <c r="L89" s="62"/>
      <c r="M89" s="62"/>
      <c r="N89" s="12"/>
      <c r="O89" s="333"/>
      <c r="P89" s="10"/>
      <c r="Q89" s="129"/>
      <c r="R89" s="129"/>
    </row>
    <row r="90" spans="1:24" ht="25.5">
      <c r="A90" s="195"/>
      <c r="B90" s="272" t="s">
        <v>35</v>
      </c>
      <c r="C90" s="25" t="s">
        <v>63</v>
      </c>
      <c r="D90" s="191" t="s">
        <v>37</v>
      </c>
      <c r="E90" s="192"/>
      <c r="F90" s="193"/>
      <c r="G90" s="80" t="s">
        <v>8</v>
      </c>
      <c r="H90" s="80" t="s">
        <v>14</v>
      </c>
      <c r="I90" s="80" t="s">
        <v>101</v>
      </c>
      <c r="J90" s="12">
        <f t="shared" ref="J90:K90" si="28">J92</f>
        <v>79036923</v>
      </c>
      <c r="K90" s="12">
        <f t="shared" si="28"/>
        <v>79036923</v>
      </c>
      <c r="L90" s="62">
        <f>L92</f>
        <v>82541636</v>
      </c>
      <c r="M90" s="62">
        <f>M92</f>
        <v>82541636</v>
      </c>
      <c r="N90" s="96">
        <f>M90/L90</f>
        <v>1</v>
      </c>
      <c r="O90" s="176"/>
      <c r="P90" s="10"/>
      <c r="Q90" s="129"/>
      <c r="R90" s="129"/>
      <c r="S90" s="130"/>
    </row>
    <row r="91" spans="1:24">
      <c r="A91" s="196"/>
      <c r="B91" s="273"/>
      <c r="C91" s="35" t="s">
        <v>1</v>
      </c>
      <c r="D91" s="189"/>
      <c r="E91" s="189"/>
      <c r="F91" s="189"/>
      <c r="G91" s="80"/>
      <c r="H91" s="80"/>
      <c r="I91" s="80"/>
      <c r="J91" s="12"/>
      <c r="K91" s="12"/>
      <c r="L91" s="62"/>
      <c r="M91" s="62"/>
      <c r="N91" s="12"/>
      <c r="O91" s="332"/>
      <c r="P91" s="10"/>
      <c r="Q91" s="129"/>
      <c r="R91" s="129"/>
    </row>
    <row r="92" spans="1:24" ht="28.9" customHeight="1">
      <c r="A92" s="196"/>
      <c r="B92" s="273"/>
      <c r="C92" s="38" t="s">
        <v>5</v>
      </c>
      <c r="D92" s="191" t="s">
        <v>37</v>
      </c>
      <c r="E92" s="192"/>
      <c r="F92" s="193"/>
      <c r="G92" s="80" t="s">
        <v>8</v>
      </c>
      <c r="H92" s="80" t="s">
        <v>14</v>
      </c>
      <c r="I92" s="80" t="s">
        <v>101</v>
      </c>
      <c r="J92" s="12">
        <v>79036923</v>
      </c>
      <c r="K92" s="12">
        <v>79036923</v>
      </c>
      <c r="L92" s="62">
        <v>82541636</v>
      </c>
      <c r="M92" s="62">
        <v>82541636</v>
      </c>
      <c r="N92" s="12"/>
      <c r="O92" s="333"/>
      <c r="P92" s="10"/>
      <c r="Q92" s="129"/>
      <c r="R92" s="129"/>
    </row>
    <row r="93" spans="1:24" ht="25.5">
      <c r="A93" s="194"/>
      <c r="B93" s="194" t="s">
        <v>38</v>
      </c>
      <c r="C93" s="25" t="s">
        <v>63</v>
      </c>
      <c r="D93" s="190" t="s">
        <v>39</v>
      </c>
      <c r="E93" s="190"/>
      <c r="F93" s="190"/>
      <c r="G93" s="80" t="s">
        <v>8</v>
      </c>
      <c r="H93" s="80" t="s">
        <v>14</v>
      </c>
      <c r="I93" s="80" t="s">
        <v>101</v>
      </c>
      <c r="J93" s="12">
        <f t="shared" ref="J93:M93" si="29">J95</f>
        <v>75323392</v>
      </c>
      <c r="K93" s="12">
        <f t="shared" si="29"/>
        <v>75323392</v>
      </c>
      <c r="L93" s="62">
        <f t="shared" si="29"/>
        <v>79626623</v>
      </c>
      <c r="M93" s="62">
        <f t="shared" si="29"/>
        <v>79626623</v>
      </c>
      <c r="N93" s="96">
        <f>M93/L93</f>
        <v>1</v>
      </c>
      <c r="O93" s="204"/>
      <c r="P93" s="10"/>
      <c r="Q93" s="129"/>
      <c r="R93" s="129"/>
    </row>
    <row r="94" spans="1:24">
      <c r="A94" s="194"/>
      <c r="B94" s="194"/>
      <c r="C94" s="35" t="s">
        <v>1</v>
      </c>
      <c r="D94" s="189"/>
      <c r="E94" s="189"/>
      <c r="F94" s="189"/>
      <c r="G94" s="80"/>
      <c r="H94" s="80"/>
      <c r="I94" s="80"/>
      <c r="J94" s="12"/>
      <c r="K94" s="12"/>
      <c r="L94" s="62"/>
      <c r="M94" s="62"/>
      <c r="N94" s="12"/>
      <c r="O94" s="205"/>
      <c r="P94" s="10"/>
      <c r="Q94" s="129"/>
      <c r="R94" s="129"/>
    </row>
    <row r="95" spans="1:24" ht="36" customHeight="1">
      <c r="A95" s="194"/>
      <c r="B95" s="194"/>
      <c r="C95" s="25" t="s">
        <v>5</v>
      </c>
      <c r="D95" s="190" t="s">
        <v>39</v>
      </c>
      <c r="E95" s="190"/>
      <c r="F95" s="190"/>
      <c r="G95" s="80" t="s">
        <v>8</v>
      </c>
      <c r="H95" s="80" t="s">
        <v>14</v>
      </c>
      <c r="I95" s="80" t="s">
        <v>101</v>
      </c>
      <c r="J95" s="12">
        <v>75323392</v>
      </c>
      <c r="K95" s="12">
        <v>75323392</v>
      </c>
      <c r="L95" s="62">
        <v>79626623</v>
      </c>
      <c r="M95" s="62">
        <v>79626623</v>
      </c>
      <c r="N95" s="12"/>
      <c r="O95" s="206"/>
      <c r="P95" s="10"/>
      <c r="Q95" s="129"/>
      <c r="R95" s="129"/>
    </row>
    <row r="96" spans="1:24" ht="25.5">
      <c r="A96" s="195"/>
      <c r="B96" s="272" t="s">
        <v>40</v>
      </c>
      <c r="C96" s="25" t="s">
        <v>63</v>
      </c>
      <c r="D96" s="190" t="s">
        <v>41</v>
      </c>
      <c r="E96" s="190"/>
      <c r="F96" s="190"/>
      <c r="G96" s="80" t="s">
        <v>8</v>
      </c>
      <c r="H96" s="80" t="s">
        <v>14</v>
      </c>
      <c r="I96" s="80" t="s">
        <v>102</v>
      </c>
      <c r="J96" s="12">
        <f t="shared" ref="J96:L96" si="30">J98</f>
        <v>31578228</v>
      </c>
      <c r="K96" s="12">
        <f t="shared" si="30"/>
        <v>31578228</v>
      </c>
      <c r="L96" s="62">
        <f t="shared" si="30"/>
        <v>35326622</v>
      </c>
      <c r="M96" s="62">
        <f>M98</f>
        <v>35326622</v>
      </c>
      <c r="N96" s="390">
        <f>M96/L96</f>
        <v>1</v>
      </c>
      <c r="O96" s="304"/>
      <c r="P96" s="10"/>
      <c r="Q96" s="129"/>
      <c r="R96" s="129"/>
    </row>
    <row r="97" spans="1:22" ht="15.6" customHeight="1">
      <c r="A97" s="196"/>
      <c r="B97" s="273"/>
      <c r="C97" s="35" t="s">
        <v>1</v>
      </c>
      <c r="D97" s="189"/>
      <c r="E97" s="189"/>
      <c r="F97" s="189"/>
      <c r="G97" s="80"/>
      <c r="H97" s="80"/>
      <c r="I97" s="80"/>
      <c r="J97" s="12"/>
      <c r="K97" s="12"/>
      <c r="L97" s="62"/>
      <c r="M97" s="62"/>
      <c r="N97" s="62"/>
      <c r="O97" s="305"/>
      <c r="P97" s="10"/>
      <c r="Q97" s="129"/>
      <c r="R97" s="129"/>
    </row>
    <row r="98" spans="1:22" ht="36.75" customHeight="1">
      <c r="A98" s="197"/>
      <c r="B98" s="274"/>
      <c r="C98" s="25" t="s">
        <v>5</v>
      </c>
      <c r="D98" s="190" t="s">
        <v>41</v>
      </c>
      <c r="E98" s="190"/>
      <c r="F98" s="190"/>
      <c r="G98" s="80" t="s">
        <v>8</v>
      </c>
      <c r="H98" s="80" t="s">
        <v>14</v>
      </c>
      <c r="I98" s="80" t="s">
        <v>102</v>
      </c>
      <c r="J98" s="12">
        <v>31578228</v>
      </c>
      <c r="K98" s="12">
        <v>31578228</v>
      </c>
      <c r="L98" s="62">
        <v>35326622</v>
      </c>
      <c r="M98" s="62">
        <v>35326622</v>
      </c>
      <c r="N98" s="62"/>
      <c r="O98" s="306"/>
      <c r="P98" s="10"/>
      <c r="Q98" s="129"/>
      <c r="R98" s="129"/>
    </row>
    <row r="99" spans="1:22" ht="28.5" hidden="1" customHeight="1">
      <c r="A99" s="195"/>
      <c r="B99" s="272" t="s">
        <v>113</v>
      </c>
      <c r="C99" s="25" t="s">
        <v>63</v>
      </c>
      <c r="D99" s="190" t="s">
        <v>114</v>
      </c>
      <c r="E99" s="190"/>
      <c r="F99" s="190"/>
      <c r="G99" s="80" t="s">
        <v>8</v>
      </c>
      <c r="H99" s="80" t="s">
        <v>14</v>
      </c>
      <c r="I99" s="80" t="s">
        <v>60</v>
      </c>
      <c r="J99" s="12">
        <f t="shared" ref="J99:K99" si="31">J102+J101</f>
        <v>0</v>
      </c>
      <c r="K99" s="12">
        <f t="shared" si="31"/>
        <v>0</v>
      </c>
      <c r="L99" s="62">
        <f>L102+L101</f>
        <v>0</v>
      </c>
      <c r="M99" s="62">
        <f>M102+M101</f>
        <v>0</v>
      </c>
      <c r="N99" s="62"/>
      <c r="O99" s="175"/>
      <c r="P99" s="10"/>
      <c r="Q99" s="129"/>
      <c r="R99" s="129"/>
    </row>
    <row r="100" spans="1:22" ht="18.75" hidden="1" customHeight="1">
      <c r="A100" s="196"/>
      <c r="B100" s="273"/>
      <c r="C100" s="35" t="s">
        <v>1</v>
      </c>
      <c r="D100" s="189"/>
      <c r="E100" s="189"/>
      <c r="F100" s="189"/>
      <c r="G100" s="80"/>
      <c r="H100" s="80"/>
      <c r="I100" s="80"/>
      <c r="J100" s="12"/>
      <c r="K100" s="12"/>
      <c r="L100" s="62"/>
      <c r="M100" s="62"/>
      <c r="N100" s="62"/>
      <c r="O100" s="175"/>
      <c r="P100" s="10"/>
      <c r="Q100" s="129"/>
      <c r="R100" s="129"/>
    </row>
    <row r="101" spans="1:22" ht="31.5" hidden="1" customHeight="1">
      <c r="A101" s="196"/>
      <c r="B101" s="273"/>
      <c r="C101" s="25" t="s">
        <v>5</v>
      </c>
      <c r="D101" s="190" t="s">
        <v>114</v>
      </c>
      <c r="E101" s="190"/>
      <c r="F101" s="190"/>
      <c r="G101" s="80" t="s">
        <v>8</v>
      </c>
      <c r="H101" s="80" t="s">
        <v>14</v>
      </c>
      <c r="I101" s="80" t="s">
        <v>101</v>
      </c>
      <c r="J101" s="12"/>
      <c r="K101" s="12"/>
      <c r="L101" s="62">
        <v>0</v>
      </c>
      <c r="M101" s="62">
        <v>0</v>
      </c>
      <c r="N101" s="62"/>
      <c r="O101" s="175"/>
      <c r="P101" s="10"/>
      <c r="Q101" s="129"/>
      <c r="R101" s="129"/>
    </row>
    <row r="102" spans="1:22" ht="32.25" hidden="1" customHeight="1">
      <c r="A102" s="197"/>
      <c r="B102" s="274"/>
      <c r="C102" s="25" t="s">
        <v>5</v>
      </c>
      <c r="D102" s="190" t="s">
        <v>114</v>
      </c>
      <c r="E102" s="190"/>
      <c r="F102" s="190"/>
      <c r="G102" s="80" t="s">
        <v>8</v>
      </c>
      <c r="H102" s="80" t="s">
        <v>14</v>
      </c>
      <c r="I102" s="80" t="s">
        <v>102</v>
      </c>
      <c r="J102" s="12"/>
      <c r="K102" s="12"/>
      <c r="L102" s="62">
        <v>0</v>
      </c>
      <c r="M102" s="62">
        <v>0</v>
      </c>
      <c r="N102" s="62"/>
      <c r="O102" s="175"/>
      <c r="P102" s="10"/>
      <c r="Q102" s="129"/>
      <c r="R102" s="129"/>
    </row>
    <row r="103" spans="1:22" ht="28.5" hidden="1" customHeight="1">
      <c r="A103" s="194"/>
      <c r="B103" s="194" t="s">
        <v>123</v>
      </c>
      <c r="C103" s="25" t="s">
        <v>63</v>
      </c>
      <c r="D103" s="190" t="s">
        <v>79</v>
      </c>
      <c r="E103" s="190"/>
      <c r="F103" s="190"/>
      <c r="G103" s="80" t="s">
        <v>8</v>
      </c>
      <c r="H103" s="80" t="s">
        <v>14</v>
      </c>
      <c r="I103" s="80" t="s">
        <v>101</v>
      </c>
      <c r="J103" s="12">
        <v>0</v>
      </c>
      <c r="K103" s="12">
        <v>0</v>
      </c>
      <c r="L103" s="62">
        <f t="shared" ref="L103:M103" si="32">L105</f>
        <v>0</v>
      </c>
      <c r="M103" s="62">
        <f t="shared" si="32"/>
        <v>0</v>
      </c>
      <c r="N103" s="62"/>
      <c r="O103" s="175"/>
      <c r="P103" s="10"/>
      <c r="Q103" s="129"/>
      <c r="R103" s="129"/>
    </row>
    <row r="104" spans="1:22" ht="18.75" hidden="1" customHeight="1">
      <c r="A104" s="194"/>
      <c r="B104" s="194"/>
      <c r="C104" s="35" t="s">
        <v>1</v>
      </c>
      <c r="D104" s="189"/>
      <c r="E104" s="189"/>
      <c r="F104" s="189"/>
      <c r="G104" s="80"/>
      <c r="H104" s="80"/>
      <c r="I104" s="80"/>
      <c r="J104" s="12"/>
      <c r="K104" s="12"/>
      <c r="L104" s="62"/>
      <c r="M104" s="62"/>
      <c r="N104" s="62"/>
      <c r="O104" s="175"/>
      <c r="P104" s="10"/>
      <c r="Q104" s="129"/>
      <c r="R104" s="129"/>
    </row>
    <row r="105" spans="1:22" ht="32.25" hidden="1" customHeight="1">
      <c r="A105" s="194"/>
      <c r="B105" s="194"/>
      <c r="C105" s="25" t="s">
        <v>5</v>
      </c>
      <c r="D105" s="190" t="s">
        <v>79</v>
      </c>
      <c r="E105" s="190"/>
      <c r="F105" s="190"/>
      <c r="G105" s="80" t="s">
        <v>8</v>
      </c>
      <c r="H105" s="80" t="s">
        <v>14</v>
      </c>
      <c r="I105" s="80" t="s">
        <v>101</v>
      </c>
      <c r="J105" s="12">
        <v>0</v>
      </c>
      <c r="K105" s="12">
        <v>0</v>
      </c>
      <c r="L105" s="62">
        <v>0</v>
      </c>
      <c r="M105" s="62">
        <v>0</v>
      </c>
      <c r="N105" s="62"/>
      <c r="O105" s="175"/>
      <c r="P105" s="10"/>
      <c r="Q105" s="129"/>
      <c r="R105" s="129"/>
    </row>
    <row r="106" spans="1:22" ht="28.5" hidden="1" customHeight="1">
      <c r="A106" s="195"/>
      <c r="B106" s="272" t="s">
        <v>103</v>
      </c>
      <c r="C106" s="25" t="s">
        <v>63</v>
      </c>
      <c r="D106" s="190" t="s">
        <v>104</v>
      </c>
      <c r="E106" s="190"/>
      <c r="F106" s="190"/>
      <c r="G106" s="80" t="s">
        <v>8</v>
      </c>
      <c r="H106" s="80" t="s">
        <v>14</v>
      </c>
      <c r="I106" s="80" t="s">
        <v>102</v>
      </c>
      <c r="J106" s="12">
        <v>0</v>
      </c>
      <c r="K106" s="12">
        <v>0</v>
      </c>
      <c r="L106" s="62">
        <f t="shared" ref="L106:M106" si="33">L108</f>
        <v>0</v>
      </c>
      <c r="M106" s="62">
        <f t="shared" si="33"/>
        <v>0</v>
      </c>
      <c r="N106" s="62"/>
      <c r="O106" s="175"/>
      <c r="P106" s="10"/>
      <c r="Q106" s="129"/>
      <c r="R106" s="129"/>
    </row>
    <row r="107" spans="1:22" ht="18" hidden="1" customHeight="1">
      <c r="A107" s="196"/>
      <c r="B107" s="273"/>
      <c r="C107" s="35" t="s">
        <v>1</v>
      </c>
      <c r="D107" s="189"/>
      <c r="E107" s="189"/>
      <c r="F107" s="189"/>
      <c r="G107" s="80"/>
      <c r="H107" s="80"/>
      <c r="I107" s="80"/>
      <c r="J107" s="12"/>
      <c r="K107" s="12"/>
      <c r="L107" s="62"/>
      <c r="M107" s="62"/>
      <c r="N107" s="62"/>
      <c r="O107" s="175"/>
      <c r="P107" s="10"/>
      <c r="Q107" s="129"/>
      <c r="R107" s="129"/>
    </row>
    <row r="108" spans="1:22" ht="32.25" hidden="1" customHeight="1">
      <c r="A108" s="197"/>
      <c r="B108" s="274"/>
      <c r="C108" s="25" t="s">
        <v>5</v>
      </c>
      <c r="D108" s="190" t="s">
        <v>104</v>
      </c>
      <c r="E108" s="190"/>
      <c r="F108" s="190"/>
      <c r="G108" s="80" t="s">
        <v>8</v>
      </c>
      <c r="H108" s="80" t="s">
        <v>14</v>
      </c>
      <c r="I108" s="80" t="s">
        <v>102</v>
      </c>
      <c r="J108" s="12">
        <v>0</v>
      </c>
      <c r="K108" s="12">
        <v>0</v>
      </c>
      <c r="L108" s="62">
        <v>0</v>
      </c>
      <c r="M108" s="62">
        <v>0</v>
      </c>
      <c r="N108" s="62"/>
      <c r="O108" s="175"/>
      <c r="P108" s="10"/>
      <c r="Q108" s="129"/>
      <c r="R108" s="129"/>
    </row>
    <row r="109" spans="1:22" ht="26.25" customHeight="1">
      <c r="A109" s="360"/>
      <c r="B109" s="365" t="s">
        <v>151</v>
      </c>
      <c r="C109" s="60" t="s">
        <v>63</v>
      </c>
      <c r="D109" s="270" t="s">
        <v>48</v>
      </c>
      <c r="E109" s="268"/>
      <c r="F109" s="269"/>
      <c r="G109" s="109" t="s">
        <v>47</v>
      </c>
      <c r="H109" s="109" t="s">
        <v>72</v>
      </c>
      <c r="I109" s="109" t="s">
        <v>83</v>
      </c>
      <c r="J109" s="62">
        <f>SUM(J111:J116)</f>
        <v>8292730.7999999998</v>
      </c>
      <c r="K109" s="62">
        <f>SUM(K111:K116)</f>
        <v>8166230.7999999998</v>
      </c>
      <c r="L109" s="62">
        <f>SUM(L111:L116)</f>
        <v>9741868.4199999999</v>
      </c>
      <c r="M109" s="62">
        <f>SUM(M111:M116)</f>
        <v>9741359.4199999999</v>
      </c>
      <c r="N109" s="390">
        <f>M109/L109</f>
        <v>0.99994775129594693</v>
      </c>
      <c r="O109" s="391"/>
      <c r="P109" s="10"/>
      <c r="Q109" s="129"/>
      <c r="R109" s="139"/>
      <c r="S109" s="138"/>
      <c r="T109" s="32"/>
      <c r="U109" s="130"/>
      <c r="V109" s="130"/>
    </row>
    <row r="110" spans="1:22">
      <c r="A110" s="360"/>
      <c r="B110" s="366"/>
      <c r="C110" s="61" t="s">
        <v>1</v>
      </c>
      <c r="D110" s="267"/>
      <c r="E110" s="346"/>
      <c r="F110" s="347"/>
      <c r="G110" s="109"/>
      <c r="H110" s="109"/>
      <c r="I110" s="109"/>
      <c r="J110" s="62"/>
      <c r="K110" s="62"/>
      <c r="L110" s="62"/>
      <c r="M110" s="62"/>
      <c r="N110" s="62"/>
      <c r="O110" s="392"/>
      <c r="P110" s="10"/>
      <c r="Q110" s="129"/>
      <c r="R110" s="129"/>
    </row>
    <row r="111" spans="1:22" ht="15.75" customHeight="1">
      <c r="A111" s="360"/>
      <c r="B111" s="366"/>
      <c r="C111" s="358" t="s">
        <v>5</v>
      </c>
      <c r="D111" s="270" t="s">
        <v>48</v>
      </c>
      <c r="E111" s="268"/>
      <c r="F111" s="269"/>
      <c r="G111" s="109" t="s">
        <v>8</v>
      </c>
      <c r="H111" s="109" t="s">
        <v>14</v>
      </c>
      <c r="I111" s="109" t="s">
        <v>101</v>
      </c>
      <c r="J111" s="62">
        <v>0</v>
      </c>
      <c r="K111" s="62">
        <v>0</v>
      </c>
      <c r="L111" s="62">
        <v>1000000</v>
      </c>
      <c r="M111" s="62">
        <v>999496</v>
      </c>
      <c r="N111" s="62"/>
      <c r="O111" s="392"/>
      <c r="P111" s="10"/>
      <c r="Q111" s="129"/>
      <c r="R111" s="129"/>
    </row>
    <row r="112" spans="1:22" ht="15.75" customHeight="1">
      <c r="A112" s="360"/>
      <c r="B112" s="366"/>
      <c r="C112" s="359"/>
      <c r="D112" s="270" t="s">
        <v>48</v>
      </c>
      <c r="E112" s="268"/>
      <c r="F112" s="269"/>
      <c r="G112" s="109" t="s">
        <v>8</v>
      </c>
      <c r="H112" s="109" t="s">
        <v>14</v>
      </c>
      <c r="I112" s="109" t="s">
        <v>102</v>
      </c>
      <c r="J112" s="62">
        <v>2954200</v>
      </c>
      <c r="K112" s="62">
        <v>2954200</v>
      </c>
      <c r="L112" s="62">
        <v>1026956</v>
      </c>
      <c r="M112" s="62">
        <v>1026956</v>
      </c>
      <c r="N112" s="390">
        <f>M112/L112</f>
        <v>1</v>
      </c>
      <c r="O112" s="392"/>
      <c r="P112" s="10"/>
      <c r="Q112" s="129"/>
      <c r="R112" s="129"/>
      <c r="U112" s="130"/>
      <c r="V112" s="130"/>
    </row>
    <row r="113" spans="1:24" ht="15.75" customHeight="1">
      <c r="A113" s="360"/>
      <c r="B113" s="366"/>
      <c r="C113" s="278" t="s">
        <v>46</v>
      </c>
      <c r="D113" s="349" t="s">
        <v>48</v>
      </c>
      <c r="E113" s="350"/>
      <c r="F113" s="351"/>
      <c r="G113" s="343" t="s">
        <v>47</v>
      </c>
      <c r="H113" s="142" t="s">
        <v>133</v>
      </c>
      <c r="I113" s="142" t="s">
        <v>83</v>
      </c>
      <c r="J113" s="62">
        <v>4654030.8</v>
      </c>
      <c r="K113" s="62">
        <v>4654030.8</v>
      </c>
      <c r="L113" s="62">
        <v>6954912.4199999999</v>
      </c>
      <c r="M113" s="62">
        <v>6954912.4199999999</v>
      </c>
      <c r="N113" s="390">
        <f>M113/L113</f>
        <v>1</v>
      </c>
      <c r="O113" s="392"/>
      <c r="P113" s="10"/>
      <c r="Q113" s="129"/>
      <c r="R113" s="129"/>
      <c r="U113" s="130"/>
      <c r="V113" s="130"/>
    </row>
    <row r="114" spans="1:24">
      <c r="A114" s="360"/>
      <c r="B114" s="366"/>
      <c r="C114" s="348"/>
      <c r="D114" s="352"/>
      <c r="E114" s="353"/>
      <c r="F114" s="354"/>
      <c r="G114" s="344"/>
      <c r="H114" s="142" t="s">
        <v>133</v>
      </c>
      <c r="I114" s="142" t="s">
        <v>100</v>
      </c>
      <c r="J114" s="62">
        <v>24500</v>
      </c>
      <c r="K114" s="62">
        <v>0</v>
      </c>
      <c r="L114" s="62">
        <v>0</v>
      </c>
      <c r="M114" s="62">
        <v>0</v>
      </c>
      <c r="N114" s="390"/>
      <c r="O114" s="392"/>
      <c r="P114" s="10"/>
      <c r="Q114" s="129"/>
      <c r="R114" s="129"/>
      <c r="U114" s="130"/>
      <c r="V114" s="130"/>
    </row>
    <row r="115" spans="1:24">
      <c r="A115" s="360"/>
      <c r="B115" s="366"/>
      <c r="C115" s="348"/>
      <c r="D115" s="352"/>
      <c r="E115" s="353"/>
      <c r="F115" s="354"/>
      <c r="G115" s="344"/>
      <c r="H115" s="142" t="s">
        <v>14</v>
      </c>
      <c r="I115" s="142" t="s">
        <v>83</v>
      </c>
      <c r="J115" s="62">
        <v>550000</v>
      </c>
      <c r="K115" s="62">
        <v>550000</v>
      </c>
      <c r="L115" s="62">
        <v>650000</v>
      </c>
      <c r="M115" s="62">
        <v>650000</v>
      </c>
      <c r="N115" s="390">
        <f>M115/L115</f>
        <v>1</v>
      </c>
      <c r="O115" s="392"/>
      <c r="P115" s="10"/>
      <c r="Q115" s="129"/>
      <c r="R115" s="129"/>
      <c r="U115" s="130"/>
      <c r="V115" s="130"/>
    </row>
    <row r="116" spans="1:24" ht="17.25" customHeight="1">
      <c r="A116" s="360"/>
      <c r="B116" s="367"/>
      <c r="C116" s="279"/>
      <c r="D116" s="355"/>
      <c r="E116" s="356"/>
      <c r="F116" s="357"/>
      <c r="G116" s="345"/>
      <c r="H116" s="142" t="s">
        <v>49</v>
      </c>
      <c r="I116" s="142" t="s">
        <v>83</v>
      </c>
      <c r="J116" s="62">
        <v>110000</v>
      </c>
      <c r="K116" s="62">
        <v>8000</v>
      </c>
      <c r="L116" s="62">
        <v>110000</v>
      </c>
      <c r="M116" s="62">
        <v>109995</v>
      </c>
      <c r="N116" s="390">
        <f>M116/L116</f>
        <v>0.99995454545454543</v>
      </c>
      <c r="O116" s="393"/>
      <c r="P116" s="10"/>
      <c r="Q116" s="129"/>
      <c r="R116" s="129"/>
      <c r="U116" s="130"/>
      <c r="V116" s="130"/>
    </row>
    <row r="117" spans="1:24" ht="15.75" hidden="1" customHeight="1">
      <c r="A117" s="179"/>
      <c r="B117" s="180" t="s">
        <v>73</v>
      </c>
      <c r="C117" s="25" t="s">
        <v>64</v>
      </c>
      <c r="D117" s="210" t="s">
        <v>77</v>
      </c>
      <c r="E117" s="192"/>
      <c r="F117" s="193"/>
      <c r="G117" s="80" t="s">
        <v>47</v>
      </c>
      <c r="H117" s="80" t="s">
        <v>49</v>
      </c>
      <c r="I117" s="80" t="s">
        <v>83</v>
      </c>
      <c r="J117" s="12">
        <f t="shared" ref="J117:M117" si="34">J119</f>
        <v>0</v>
      </c>
      <c r="K117" s="12">
        <f t="shared" si="34"/>
        <v>0</v>
      </c>
      <c r="L117" s="62">
        <f t="shared" si="34"/>
        <v>0</v>
      </c>
      <c r="M117" s="62">
        <f t="shared" si="34"/>
        <v>0</v>
      </c>
      <c r="N117" s="62"/>
      <c r="O117" s="394"/>
      <c r="P117" s="10"/>
      <c r="Q117" s="129"/>
      <c r="R117" s="129"/>
    </row>
    <row r="118" spans="1:24" ht="15.75" hidden="1" customHeight="1">
      <c r="A118" s="179"/>
      <c r="B118" s="181"/>
      <c r="C118" s="35" t="s">
        <v>1</v>
      </c>
      <c r="D118" s="191"/>
      <c r="E118" s="192"/>
      <c r="F118" s="193"/>
      <c r="G118" s="80"/>
      <c r="H118" s="80"/>
      <c r="I118" s="80"/>
      <c r="J118" s="12"/>
      <c r="K118" s="12"/>
      <c r="L118" s="62"/>
      <c r="M118" s="62"/>
      <c r="N118" s="62"/>
      <c r="O118" s="395"/>
      <c r="P118" s="10"/>
      <c r="Q118" s="129"/>
      <c r="R118" s="129"/>
    </row>
    <row r="119" spans="1:24" ht="45" hidden="1" customHeight="1">
      <c r="A119" s="179"/>
      <c r="B119" s="182"/>
      <c r="C119" s="93" t="s">
        <v>46</v>
      </c>
      <c r="D119" s="183" t="s">
        <v>77</v>
      </c>
      <c r="E119" s="184"/>
      <c r="F119" s="185"/>
      <c r="G119" s="43" t="s">
        <v>47</v>
      </c>
      <c r="H119" s="43" t="s">
        <v>49</v>
      </c>
      <c r="I119" s="43" t="s">
        <v>83</v>
      </c>
      <c r="J119" s="44">
        <v>0</v>
      </c>
      <c r="K119" s="44">
        <v>0</v>
      </c>
      <c r="L119" s="62">
        <v>0</v>
      </c>
      <c r="M119" s="62">
        <v>0</v>
      </c>
      <c r="N119" s="62"/>
      <c r="O119" s="396"/>
      <c r="P119" s="10"/>
      <c r="Q119" s="129"/>
      <c r="R119" s="129"/>
    </row>
    <row r="120" spans="1:24" s="114" customFormat="1" ht="25.5" hidden="1" customHeight="1">
      <c r="A120" s="364"/>
      <c r="B120" s="216" t="s">
        <v>149</v>
      </c>
      <c r="C120" s="110" t="s">
        <v>63</v>
      </c>
      <c r="D120" s="207" t="s">
        <v>141</v>
      </c>
      <c r="E120" s="208"/>
      <c r="F120" s="209"/>
      <c r="G120" s="111" t="s">
        <v>72</v>
      </c>
      <c r="H120" s="111" t="s">
        <v>72</v>
      </c>
      <c r="I120" s="111" t="s">
        <v>72</v>
      </c>
      <c r="J120" s="122">
        <f t="shared" ref="J120:M120" si="35">J122</f>
        <v>5864000</v>
      </c>
      <c r="K120" s="122">
        <f t="shared" si="35"/>
        <v>5786129.0599999996</v>
      </c>
      <c r="L120" s="122">
        <f t="shared" si="35"/>
        <v>0</v>
      </c>
      <c r="M120" s="122">
        <f t="shared" si="35"/>
        <v>0</v>
      </c>
      <c r="N120" s="397"/>
      <c r="O120" s="398"/>
      <c r="P120" s="41"/>
      <c r="Q120" s="129"/>
      <c r="R120" s="129"/>
      <c r="S120" s="131"/>
      <c r="T120" s="131"/>
      <c r="U120" s="131"/>
      <c r="V120" s="131"/>
      <c r="W120" s="131"/>
      <c r="X120" s="131"/>
    </row>
    <row r="121" spans="1:24" s="114" customFormat="1" hidden="1">
      <c r="A121" s="364"/>
      <c r="B121" s="217"/>
      <c r="C121" s="115" t="s">
        <v>1</v>
      </c>
      <c r="D121" s="219"/>
      <c r="E121" s="219"/>
      <c r="F121" s="219"/>
      <c r="G121" s="111"/>
      <c r="H121" s="111"/>
      <c r="I121" s="111"/>
      <c r="J121" s="122"/>
      <c r="K121" s="122"/>
      <c r="L121" s="122"/>
      <c r="M121" s="122"/>
      <c r="N121" s="122"/>
      <c r="O121" s="399"/>
      <c r="P121" s="41"/>
      <c r="Q121" s="129"/>
      <c r="R121" s="129"/>
      <c r="S121" s="131"/>
      <c r="T121" s="131"/>
      <c r="U121" s="131"/>
      <c r="V121" s="131"/>
      <c r="W121" s="131"/>
      <c r="X121" s="131"/>
    </row>
    <row r="122" spans="1:24" s="114" customFormat="1" ht="41.45" hidden="1" customHeight="1">
      <c r="A122" s="364"/>
      <c r="B122" s="217"/>
      <c r="C122" s="123" t="s">
        <v>46</v>
      </c>
      <c r="D122" s="368" t="s">
        <v>141</v>
      </c>
      <c r="E122" s="369"/>
      <c r="F122" s="370"/>
      <c r="G122" s="118" t="s">
        <v>47</v>
      </c>
      <c r="H122" s="118" t="s">
        <v>14</v>
      </c>
      <c r="I122" s="118" t="s">
        <v>83</v>
      </c>
      <c r="J122" s="124">
        <v>5864000</v>
      </c>
      <c r="K122" s="124">
        <v>5786129.0599999996</v>
      </c>
      <c r="L122" s="122"/>
      <c r="M122" s="122"/>
      <c r="N122" s="122"/>
      <c r="O122" s="400"/>
      <c r="P122" s="41"/>
      <c r="Q122" s="129"/>
      <c r="R122" s="129"/>
      <c r="S122" s="131"/>
      <c r="T122" s="131"/>
      <c r="U122" s="131"/>
      <c r="V122" s="131"/>
      <c r="W122" s="131"/>
      <c r="X122" s="131"/>
    </row>
    <row r="123" spans="1:24" s="36" customFormat="1" ht="25.5" hidden="1" customHeight="1">
      <c r="A123" s="198"/>
      <c r="B123" s="201" t="s">
        <v>70</v>
      </c>
      <c r="C123" s="25" t="s">
        <v>63</v>
      </c>
      <c r="D123" s="210" t="s">
        <v>71</v>
      </c>
      <c r="E123" s="211"/>
      <c r="F123" s="212"/>
      <c r="G123" s="80" t="s">
        <v>8</v>
      </c>
      <c r="H123" s="80" t="s">
        <v>14</v>
      </c>
      <c r="I123" s="80" t="s">
        <v>59</v>
      </c>
      <c r="J123" s="12">
        <v>0</v>
      </c>
      <c r="K123" s="12">
        <v>0</v>
      </c>
      <c r="L123" s="62">
        <f>L125</f>
        <v>0</v>
      </c>
      <c r="M123" s="62">
        <f>M125</f>
        <v>0</v>
      </c>
      <c r="N123" s="62"/>
      <c r="O123" s="401"/>
      <c r="P123" s="10"/>
      <c r="Q123" s="129"/>
      <c r="R123" s="129"/>
      <c r="S123" s="126"/>
      <c r="T123" s="126"/>
      <c r="U123" s="126"/>
      <c r="V123" s="126"/>
      <c r="W123" s="126"/>
      <c r="X123" s="126"/>
    </row>
    <row r="124" spans="1:24" s="36" customFormat="1" ht="22.5" hidden="1" customHeight="1">
      <c r="A124" s="199"/>
      <c r="B124" s="202"/>
      <c r="C124" s="35" t="s">
        <v>1</v>
      </c>
      <c r="D124" s="210"/>
      <c r="E124" s="211"/>
      <c r="F124" s="212"/>
      <c r="G124" s="80"/>
      <c r="H124" s="80"/>
      <c r="I124" s="80"/>
      <c r="J124" s="12"/>
      <c r="K124" s="12"/>
      <c r="L124" s="62"/>
      <c r="M124" s="62"/>
      <c r="N124" s="62"/>
      <c r="O124" s="402"/>
      <c r="P124" s="10"/>
      <c r="Q124" s="129"/>
      <c r="R124" s="129"/>
      <c r="S124" s="126"/>
      <c r="T124" s="126"/>
      <c r="U124" s="126"/>
      <c r="V124" s="126"/>
      <c r="W124" s="126"/>
      <c r="X124" s="126"/>
    </row>
    <row r="125" spans="1:24" s="36" customFormat="1" ht="32.25" hidden="1" customHeight="1">
      <c r="A125" s="200"/>
      <c r="B125" s="203"/>
      <c r="C125" s="25" t="s">
        <v>5</v>
      </c>
      <c r="D125" s="210" t="s">
        <v>71</v>
      </c>
      <c r="E125" s="211"/>
      <c r="F125" s="212"/>
      <c r="G125" s="80" t="s">
        <v>8</v>
      </c>
      <c r="H125" s="80" t="s">
        <v>14</v>
      </c>
      <c r="I125" s="80" t="s">
        <v>59</v>
      </c>
      <c r="J125" s="12">
        <v>0</v>
      </c>
      <c r="K125" s="12">
        <v>0</v>
      </c>
      <c r="L125" s="62">
        <v>0</v>
      </c>
      <c r="M125" s="62">
        <v>0</v>
      </c>
      <c r="N125" s="62"/>
      <c r="O125" s="403"/>
      <c r="P125" s="10"/>
      <c r="Q125" s="129"/>
      <c r="R125" s="129"/>
      <c r="S125" s="126"/>
      <c r="T125" s="126"/>
      <c r="U125" s="126"/>
      <c r="V125" s="126"/>
      <c r="W125" s="126"/>
      <c r="X125" s="126"/>
    </row>
    <row r="126" spans="1:24" s="36" customFormat="1" ht="32.25" hidden="1" customHeight="1">
      <c r="A126" s="198"/>
      <c r="B126" s="201" t="s">
        <v>80</v>
      </c>
      <c r="C126" s="25" t="s">
        <v>63</v>
      </c>
      <c r="D126" s="210" t="s">
        <v>79</v>
      </c>
      <c r="E126" s="211"/>
      <c r="F126" s="212"/>
      <c r="G126" s="80" t="s">
        <v>8</v>
      </c>
      <c r="H126" s="80" t="s">
        <v>14</v>
      </c>
      <c r="I126" s="80" t="s">
        <v>59</v>
      </c>
      <c r="J126" s="12">
        <v>0</v>
      </c>
      <c r="K126" s="12">
        <v>0</v>
      </c>
      <c r="L126" s="62">
        <f>L128</f>
        <v>0</v>
      </c>
      <c r="M126" s="62">
        <f t="shared" ref="M126" si="36">M128</f>
        <v>0</v>
      </c>
      <c r="N126" s="62"/>
      <c r="O126" s="337"/>
      <c r="P126" s="10"/>
      <c r="Q126" s="129"/>
      <c r="R126" s="129"/>
      <c r="S126" s="126"/>
      <c r="T126" s="126"/>
      <c r="U126" s="126"/>
      <c r="V126" s="126"/>
      <c r="W126" s="126"/>
      <c r="X126" s="126"/>
    </row>
    <row r="127" spans="1:24" s="36" customFormat="1" ht="32.25" hidden="1" customHeight="1">
      <c r="A127" s="199"/>
      <c r="B127" s="202"/>
      <c r="C127" s="35" t="s">
        <v>1</v>
      </c>
      <c r="D127" s="210"/>
      <c r="E127" s="211"/>
      <c r="F127" s="212"/>
      <c r="G127" s="80"/>
      <c r="H127" s="80"/>
      <c r="I127" s="80"/>
      <c r="J127" s="12"/>
      <c r="K127" s="12"/>
      <c r="L127" s="62"/>
      <c r="M127" s="62"/>
      <c r="N127" s="62"/>
      <c r="O127" s="338"/>
      <c r="P127" s="10"/>
      <c r="Q127" s="129"/>
      <c r="R127" s="129"/>
      <c r="S127" s="126"/>
      <c r="T127" s="126"/>
      <c r="U127" s="126"/>
      <c r="V127" s="126"/>
      <c r="W127" s="126"/>
      <c r="X127" s="126"/>
    </row>
    <row r="128" spans="1:24" s="36" customFormat="1" ht="32.25" hidden="1" customHeight="1">
      <c r="A128" s="200"/>
      <c r="B128" s="203"/>
      <c r="C128" s="25" t="s">
        <v>5</v>
      </c>
      <c r="D128" s="210" t="s">
        <v>79</v>
      </c>
      <c r="E128" s="211"/>
      <c r="F128" s="212"/>
      <c r="G128" s="80" t="s">
        <v>8</v>
      </c>
      <c r="H128" s="80" t="s">
        <v>14</v>
      </c>
      <c r="I128" s="80" t="s">
        <v>59</v>
      </c>
      <c r="J128" s="12">
        <v>0</v>
      </c>
      <c r="K128" s="12">
        <v>0</v>
      </c>
      <c r="L128" s="62">
        <v>0</v>
      </c>
      <c r="M128" s="62">
        <v>0</v>
      </c>
      <c r="N128" s="62"/>
      <c r="O128" s="339"/>
      <c r="P128" s="10"/>
      <c r="Q128" s="129"/>
      <c r="R128" s="129"/>
      <c r="S128" s="126"/>
      <c r="T128" s="126"/>
      <c r="U128" s="126"/>
      <c r="V128" s="126"/>
      <c r="W128" s="126"/>
      <c r="X128" s="126"/>
    </row>
    <row r="129" spans="1:24" s="89" customFormat="1" ht="32.25" hidden="1" customHeight="1">
      <c r="A129" s="293"/>
      <c r="B129" s="275" t="s">
        <v>119</v>
      </c>
      <c r="C129" s="85" t="s">
        <v>64</v>
      </c>
      <c r="D129" s="288" t="s">
        <v>118</v>
      </c>
      <c r="E129" s="288"/>
      <c r="F129" s="288"/>
      <c r="G129" s="92" t="s">
        <v>47</v>
      </c>
      <c r="H129" s="92" t="s">
        <v>14</v>
      </c>
      <c r="I129" s="92" t="s">
        <v>120</v>
      </c>
      <c r="J129" s="91">
        <f t="shared" ref="J129:M129" si="37">J131</f>
        <v>0</v>
      </c>
      <c r="K129" s="91">
        <f t="shared" si="37"/>
        <v>0</v>
      </c>
      <c r="L129" s="62">
        <f>L131</f>
        <v>0</v>
      </c>
      <c r="M129" s="62">
        <f t="shared" si="37"/>
        <v>0</v>
      </c>
      <c r="N129" s="62"/>
      <c r="O129" s="404"/>
      <c r="P129" s="88"/>
      <c r="Q129" s="129"/>
      <c r="R129" s="129"/>
      <c r="S129" s="126"/>
      <c r="T129" s="126"/>
      <c r="U129" s="126"/>
      <c r="V129" s="126"/>
      <c r="W129" s="126"/>
      <c r="X129" s="126"/>
    </row>
    <row r="130" spans="1:24" s="89" customFormat="1" ht="17.25" hidden="1" customHeight="1">
      <c r="A130" s="294"/>
      <c r="B130" s="276"/>
      <c r="C130" s="90" t="s">
        <v>1</v>
      </c>
      <c r="D130" s="289"/>
      <c r="E130" s="289"/>
      <c r="F130" s="289"/>
      <c r="G130" s="92"/>
      <c r="H130" s="92"/>
      <c r="I130" s="92"/>
      <c r="J130" s="91"/>
      <c r="K130" s="91"/>
      <c r="L130" s="62"/>
      <c r="M130" s="62"/>
      <c r="N130" s="62"/>
      <c r="O130" s="405"/>
      <c r="P130" s="88"/>
      <c r="Q130" s="129"/>
      <c r="R130" s="129"/>
      <c r="S130" s="126"/>
      <c r="T130" s="126"/>
      <c r="U130" s="126"/>
      <c r="V130" s="126"/>
      <c r="W130" s="126"/>
      <c r="X130" s="126"/>
    </row>
    <row r="131" spans="1:24" s="89" customFormat="1" ht="46.5" hidden="1" customHeight="1">
      <c r="A131" s="295"/>
      <c r="B131" s="277"/>
      <c r="C131" s="94" t="s">
        <v>46</v>
      </c>
      <c r="D131" s="288" t="s">
        <v>118</v>
      </c>
      <c r="E131" s="288"/>
      <c r="F131" s="288"/>
      <c r="G131" s="92" t="s">
        <v>47</v>
      </c>
      <c r="H131" s="92" t="s">
        <v>14</v>
      </c>
      <c r="I131" s="92" t="s">
        <v>120</v>
      </c>
      <c r="J131" s="91"/>
      <c r="K131" s="91"/>
      <c r="L131" s="62">
        <v>0</v>
      </c>
      <c r="M131" s="62">
        <v>0</v>
      </c>
      <c r="N131" s="62"/>
      <c r="O131" s="406"/>
      <c r="P131" s="88"/>
      <c r="Q131" s="129"/>
      <c r="R131" s="129"/>
      <c r="S131" s="126"/>
      <c r="T131" s="126"/>
      <c r="U131" s="126"/>
      <c r="V131" s="126"/>
      <c r="W131" s="126"/>
      <c r="X131" s="126"/>
    </row>
    <row r="132" spans="1:24" s="36" customFormat="1" ht="32.25" customHeight="1">
      <c r="A132" s="198"/>
      <c r="B132" s="318" t="s">
        <v>132</v>
      </c>
      <c r="C132" s="60" t="s">
        <v>63</v>
      </c>
      <c r="D132" s="221" t="s">
        <v>131</v>
      </c>
      <c r="E132" s="221"/>
      <c r="F132" s="221"/>
      <c r="G132" s="142" t="s">
        <v>8</v>
      </c>
      <c r="H132" s="142" t="s">
        <v>14</v>
      </c>
      <c r="I132" s="142" t="s">
        <v>101</v>
      </c>
      <c r="J132" s="62">
        <v>25000</v>
      </c>
      <c r="K132" s="62">
        <v>25000</v>
      </c>
      <c r="L132" s="62">
        <f>L134</f>
        <v>25000</v>
      </c>
      <c r="M132" s="62">
        <f>M134</f>
        <v>25000</v>
      </c>
      <c r="N132" s="390">
        <f>M132/L132</f>
        <v>1</v>
      </c>
      <c r="O132" s="337"/>
      <c r="P132" s="10"/>
      <c r="Q132" s="129"/>
      <c r="R132" s="129"/>
      <c r="S132" s="126"/>
      <c r="T132" s="126"/>
      <c r="U132" s="126"/>
      <c r="V132" s="126"/>
      <c r="W132" s="126"/>
      <c r="X132" s="126"/>
    </row>
    <row r="133" spans="1:24" s="36" customFormat="1" ht="24.75" customHeight="1">
      <c r="A133" s="199"/>
      <c r="B133" s="319"/>
      <c r="C133" s="61" t="s">
        <v>1</v>
      </c>
      <c r="D133" s="296"/>
      <c r="E133" s="296"/>
      <c r="F133" s="296"/>
      <c r="G133" s="142"/>
      <c r="H133" s="142"/>
      <c r="I133" s="142"/>
      <c r="J133" s="62"/>
      <c r="K133" s="62"/>
      <c r="L133" s="62"/>
      <c r="M133" s="62"/>
      <c r="N133" s="62"/>
      <c r="O133" s="407"/>
      <c r="P133" s="10"/>
      <c r="Q133" s="129"/>
      <c r="R133" s="129"/>
      <c r="S133" s="126"/>
      <c r="T133" s="126"/>
      <c r="U133" s="126"/>
      <c r="V133" s="126"/>
      <c r="W133" s="126"/>
      <c r="X133" s="126"/>
    </row>
    <row r="134" spans="1:24" s="36" customFormat="1" ht="30.75" customHeight="1">
      <c r="A134" s="200"/>
      <c r="B134" s="320"/>
      <c r="C134" s="60" t="s">
        <v>5</v>
      </c>
      <c r="D134" s="221" t="s">
        <v>131</v>
      </c>
      <c r="E134" s="221"/>
      <c r="F134" s="221"/>
      <c r="G134" s="142" t="s">
        <v>8</v>
      </c>
      <c r="H134" s="142" t="s">
        <v>14</v>
      </c>
      <c r="I134" s="142" t="s">
        <v>101</v>
      </c>
      <c r="J134" s="62">
        <v>25000</v>
      </c>
      <c r="K134" s="62">
        <v>25000</v>
      </c>
      <c r="L134" s="62">
        <v>25000</v>
      </c>
      <c r="M134" s="62">
        <v>25000</v>
      </c>
      <c r="N134" s="62"/>
      <c r="O134" s="408"/>
      <c r="P134" s="10"/>
      <c r="Q134" s="129"/>
      <c r="R134" s="129"/>
      <c r="S134" s="126"/>
      <c r="T134" s="126"/>
      <c r="U134" s="126"/>
      <c r="V134" s="126"/>
      <c r="W134" s="126"/>
      <c r="X134" s="126"/>
    </row>
    <row r="135" spans="1:24" s="36" customFormat="1" ht="30.75" customHeight="1">
      <c r="A135" s="198"/>
      <c r="B135" s="201" t="s">
        <v>139</v>
      </c>
      <c r="C135" s="60" t="s">
        <v>63</v>
      </c>
      <c r="D135" s="221" t="s">
        <v>140</v>
      </c>
      <c r="E135" s="221"/>
      <c r="F135" s="221"/>
      <c r="G135" s="142" t="s">
        <v>8</v>
      </c>
      <c r="H135" s="142" t="s">
        <v>14</v>
      </c>
      <c r="I135" s="142" t="s">
        <v>60</v>
      </c>
      <c r="J135" s="62">
        <f t="shared" ref="J135:K135" si="38">J138+J137</f>
        <v>1500000</v>
      </c>
      <c r="K135" s="62">
        <f t="shared" si="38"/>
        <v>1500000</v>
      </c>
      <c r="L135" s="62">
        <f>L138+L137</f>
        <v>3200000</v>
      </c>
      <c r="M135" s="62">
        <f>M138+M137</f>
        <v>3200000</v>
      </c>
      <c r="N135" s="390">
        <f>M135/L135</f>
        <v>1</v>
      </c>
      <c r="O135" s="409"/>
      <c r="P135" s="10"/>
      <c r="Q135" s="129"/>
      <c r="R135" s="129"/>
      <c r="S135" s="126"/>
      <c r="T135" s="126"/>
      <c r="U135" s="126"/>
      <c r="V135" s="126"/>
      <c r="W135" s="126"/>
      <c r="X135" s="126"/>
    </row>
    <row r="136" spans="1:24" s="36" customFormat="1" ht="18" customHeight="1">
      <c r="A136" s="199"/>
      <c r="B136" s="202"/>
      <c r="C136" s="61" t="s">
        <v>1</v>
      </c>
      <c r="D136" s="296"/>
      <c r="E136" s="296"/>
      <c r="F136" s="296"/>
      <c r="G136" s="142"/>
      <c r="H136" s="142"/>
      <c r="I136" s="142"/>
      <c r="J136" s="62"/>
      <c r="K136" s="62"/>
      <c r="L136" s="62"/>
      <c r="M136" s="62"/>
      <c r="N136" s="62"/>
      <c r="O136" s="410"/>
      <c r="P136" s="10"/>
      <c r="Q136" s="129"/>
      <c r="R136" s="129"/>
      <c r="S136" s="126"/>
      <c r="T136" s="126"/>
      <c r="U136" s="126"/>
      <c r="V136" s="126"/>
      <c r="W136" s="126"/>
      <c r="X136" s="126"/>
    </row>
    <row r="137" spans="1:24" s="36" customFormat="1" ht="30.75" customHeight="1">
      <c r="A137" s="199"/>
      <c r="B137" s="202"/>
      <c r="C137" s="60" t="s">
        <v>5</v>
      </c>
      <c r="D137" s="221" t="s">
        <v>140</v>
      </c>
      <c r="E137" s="221"/>
      <c r="F137" s="221"/>
      <c r="G137" s="142" t="s">
        <v>8</v>
      </c>
      <c r="H137" s="142" t="s">
        <v>14</v>
      </c>
      <c r="I137" s="142" t="s">
        <v>101</v>
      </c>
      <c r="J137" s="62">
        <v>1500000</v>
      </c>
      <c r="K137" s="62">
        <v>1500000</v>
      </c>
      <c r="L137" s="62">
        <v>3200000</v>
      </c>
      <c r="M137" s="62">
        <v>3200000</v>
      </c>
      <c r="N137" s="390">
        <f>M137/L137</f>
        <v>1</v>
      </c>
      <c r="O137" s="410"/>
      <c r="P137" s="10"/>
      <c r="Q137" s="129"/>
      <c r="R137" s="129"/>
      <c r="S137" s="126"/>
      <c r="T137" s="126"/>
      <c r="U137" s="126"/>
      <c r="V137" s="126"/>
      <c r="W137" s="126"/>
      <c r="X137" s="126"/>
    </row>
    <row r="138" spans="1:24" s="36" customFormat="1" ht="30.75" customHeight="1">
      <c r="A138" s="200"/>
      <c r="B138" s="203"/>
      <c r="C138" s="60" t="s">
        <v>5</v>
      </c>
      <c r="D138" s="221" t="s">
        <v>140</v>
      </c>
      <c r="E138" s="221"/>
      <c r="F138" s="221"/>
      <c r="G138" s="142" t="s">
        <v>8</v>
      </c>
      <c r="H138" s="142" t="s">
        <v>14</v>
      </c>
      <c r="I138" s="142" t="s">
        <v>102</v>
      </c>
      <c r="J138" s="62">
        <v>0</v>
      </c>
      <c r="K138" s="62">
        <v>0</v>
      </c>
      <c r="L138" s="62">
        <v>0</v>
      </c>
      <c r="M138" s="62">
        <v>0</v>
      </c>
      <c r="N138" s="390"/>
      <c r="O138" s="411"/>
      <c r="P138" s="10"/>
      <c r="Q138" s="129"/>
      <c r="R138" s="129"/>
      <c r="S138" s="126"/>
      <c r="T138" s="126"/>
      <c r="U138" s="126"/>
      <c r="V138" s="126"/>
      <c r="W138" s="126"/>
      <c r="X138" s="126"/>
    </row>
    <row r="139" spans="1:24" s="36" customFormat="1" ht="30.75" customHeight="1">
      <c r="A139" s="198"/>
      <c r="B139" s="201" t="s">
        <v>163</v>
      </c>
      <c r="C139" s="60" t="s">
        <v>63</v>
      </c>
      <c r="D139" s="221" t="s">
        <v>162</v>
      </c>
      <c r="E139" s="221"/>
      <c r="F139" s="221"/>
      <c r="G139" s="142" t="s">
        <v>8</v>
      </c>
      <c r="H139" s="142" t="s">
        <v>14</v>
      </c>
      <c r="I139" s="142" t="s">
        <v>60</v>
      </c>
      <c r="J139" s="62">
        <f t="shared" ref="J139:K139" si="39">J142+J141</f>
        <v>0</v>
      </c>
      <c r="K139" s="62">
        <f t="shared" si="39"/>
        <v>0</v>
      </c>
      <c r="L139" s="62">
        <f>L142+L141</f>
        <v>1520500</v>
      </c>
      <c r="M139" s="62">
        <f>M142+M141</f>
        <v>1520500</v>
      </c>
      <c r="N139" s="390">
        <f>M139/L139</f>
        <v>1</v>
      </c>
      <c r="O139" s="412"/>
      <c r="P139" s="10"/>
      <c r="Q139" s="129"/>
      <c r="R139" s="129"/>
      <c r="S139" s="126"/>
      <c r="T139" s="126"/>
      <c r="U139" s="126"/>
      <c r="V139" s="126"/>
      <c r="W139" s="126"/>
      <c r="X139" s="126"/>
    </row>
    <row r="140" spans="1:24" s="36" customFormat="1" ht="19.5" customHeight="1">
      <c r="A140" s="199"/>
      <c r="B140" s="202"/>
      <c r="C140" s="61" t="s">
        <v>1</v>
      </c>
      <c r="D140" s="296"/>
      <c r="E140" s="296"/>
      <c r="F140" s="296"/>
      <c r="G140" s="142"/>
      <c r="H140" s="142"/>
      <c r="I140" s="142"/>
      <c r="J140" s="62"/>
      <c r="K140" s="62"/>
      <c r="L140" s="62"/>
      <c r="M140" s="62"/>
      <c r="N140" s="62"/>
      <c r="O140" s="410"/>
      <c r="P140" s="10"/>
      <c r="Q140" s="129"/>
      <c r="R140" s="129"/>
      <c r="S140" s="126"/>
      <c r="T140" s="126"/>
      <c r="U140" s="126"/>
      <c r="V140" s="126"/>
      <c r="W140" s="126"/>
      <c r="X140" s="126"/>
    </row>
    <row r="141" spans="1:24" s="36" customFormat="1" ht="30.75" customHeight="1">
      <c r="A141" s="199"/>
      <c r="B141" s="202"/>
      <c r="C141" s="60" t="s">
        <v>5</v>
      </c>
      <c r="D141" s="221" t="s">
        <v>162</v>
      </c>
      <c r="E141" s="221"/>
      <c r="F141" s="221"/>
      <c r="G141" s="142" t="s">
        <v>8</v>
      </c>
      <c r="H141" s="142" t="s">
        <v>14</v>
      </c>
      <c r="I141" s="142" t="s">
        <v>101</v>
      </c>
      <c r="J141" s="62"/>
      <c r="K141" s="62"/>
      <c r="L141" s="62">
        <v>1520500</v>
      </c>
      <c r="M141" s="62">
        <v>1520500</v>
      </c>
      <c r="N141" s="390">
        <f>M141/L141</f>
        <v>1</v>
      </c>
      <c r="O141" s="410"/>
      <c r="P141" s="10"/>
      <c r="Q141" s="129"/>
      <c r="R141" s="129"/>
      <c r="S141" s="126"/>
      <c r="T141" s="126"/>
      <c r="U141" s="126"/>
      <c r="V141" s="126"/>
      <c r="W141" s="126"/>
      <c r="X141" s="126"/>
    </row>
    <row r="142" spans="1:24" s="36" customFormat="1" ht="30.75" customHeight="1">
      <c r="A142" s="200"/>
      <c r="B142" s="203"/>
      <c r="C142" s="60" t="s">
        <v>5</v>
      </c>
      <c r="D142" s="221" t="s">
        <v>162</v>
      </c>
      <c r="E142" s="221"/>
      <c r="F142" s="221"/>
      <c r="G142" s="142" t="s">
        <v>8</v>
      </c>
      <c r="H142" s="142" t="s">
        <v>14</v>
      </c>
      <c r="I142" s="142" t="s">
        <v>102</v>
      </c>
      <c r="J142" s="62"/>
      <c r="K142" s="62"/>
      <c r="L142" s="62">
        <v>0</v>
      </c>
      <c r="M142" s="62">
        <v>0</v>
      </c>
      <c r="N142" s="390"/>
      <c r="O142" s="411"/>
      <c r="P142" s="10"/>
      <c r="Q142" s="129"/>
      <c r="R142" s="129"/>
      <c r="S142" s="126"/>
      <c r="T142" s="126"/>
      <c r="U142" s="126"/>
      <c r="V142" s="126"/>
      <c r="W142" s="126"/>
      <c r="X142" s="126"/>
    </row>
    <row r="143" spans="1:24" s="36" customFormat="1" ht="32.25" customHeight="1">
      <c r="A143" s="195"/>
      <c r="B143" s="324" t="s">
        <v>94</v>
      </c>
      <c r="C143" s="25" t="s">
        <v>63</v>
      </c>
      <c r="D143" s="210" t="s">
        <v>164</v>
      </c>
      <c r="E143" s="211"/>
      <c r="F143" s="212"/>
      <c r="G143" s="80" t="s">
        <v>8</v>
      </c>
      <c r="H143" s="80" t="s">
        <v>14</v>
      </c>
      <c r="I143" s="80" t="s">
        <v>101</v>
      </c>
      <c r="J143" s="12">
        <f t="shared" ref="J143:K143" si="40">J145</f>
        <v>7917430.3600000003</v>
      </c>
      <c r="K143" s="12">
        <f t="shared" si="40"/>
        <v>7917430.3600000003</v>
      </c>
      <c r="L143" s="62">
        <f>L145</f>
        <v>3271230</v>
      </c>
      <c r="M143" s="62">
        <f t="shared" ref="M143" si="41">M145</f>
        <v>3271230</v>
      </c>
      <c r="N143" s="390">
        <f>M143/L143</f>
        <v>1</v>
      </c>
      <c r="O143" s="337"/>
      <c r="P143" s="10"/>
      <c r="Q143" s="129"/>
      <c r="R143" s="129"/>
      <c r="S143" s="126"/>
      <c r="T143" s="126"/>
      <c r="U143" s="126"/>
      <c r="V143" s="126"/>
      <c r="W143" s="126"/>
      <c r="X143" s="126"/>
    </row>
    <row r="144" spans="1:24" s="36" customFormat="1" ht="32.25" customHeight="1">
      <c r="A144" s="196"/>
      <c r="B144" s="325"/>
      <c r="C144" s="35" t="s">
        <v>1</v>
      </c>
      <c r="D144" s="210"/>
      <c r="E144" s="211"/>
      <c r="F144" s="212"/>
      <c r="G144" s="80"/>
      <c r="H144" s="80"/>
      <c r="I144" s="80"/>
      <c r="J144" s="12"/>
      <c r="K144" s="12"/>
      <c r="L144" s="62"/>
      <c r="M144" s="62"/>
      <c r="N144" s="62"/>
      <c r="O144" s="338"/>
      <c r="P144" s="10"/>
      <c r="Q144" s="129"/>
      <c r="R144" s="129"/>
      <c r="S144" s="126"/>
      <c r="T144" s="126"/>
      <c r="U144" s="126"/>
      <c r="V144" s="126"/>
      <c r="W144" s="126"/>
      <c r="X144" s="126"/>
    </row>
    <row r="145" spans="1:24" s="36" customFormat="1" ht="42" customHeight="1">
      <c r="A145" s="197"/>
      <c r="B145" s="326"/>
      <c r="C145" s="25" t="s">
        <v>5</v>
      </c>
      <c r="D145" s="210" t="s">
        <v>164</v>
      </c>
      <c r="E145" s="211"/>
      <c r="F145" s="212"/>
      <c r="G145" s="80" t="s">
        <v>8</v>
      </c>
      <c r="H145" s="80" t="s">
        <v>14</v>
      </c>
      <c r="I145" s="80" t="s">
        <v>101</v>
      </c>
      <c r="J145" s="12">
        <v>7917430.3600000003</v>
      </c>
      <c r="K145" s="12">
        <v>7917430.3600000003</v>
      </c>
      <c r="L145" s="62">
        <v>3271230</v>
      </c>
      <c r="M145" s="62">
        <v>3271230</v>
      </c>
      <c r="N145" s="62"/>
      <c r="O145" s="339"/>
      <c r="P145" s="10"/>
      <c r="Q145" s="129"/>
      <c r="R145" s="129"/>
      <c r="S145" s="126"/>
      <c r="T145" s="126"/>
      <c r="U145" s="126"/>
      <c r="V145" s="126"/>
      <c r="W145" s="126"/>
      <c r="X145" s="126"/>
    </row>
    <row r="146" spans="1:24" ht="38.25" customHeight="1">
      <c r="A146" s="327" t="s">
        <v>27</v>
      </c>
      <c r="B146" s="321" t="s">
        <v>55</v>
      </c>
      <c r="C146" s="60" t="s">
        <v>3</v>
      </c>
      <c r="D146" s="221" t="s">
        <v>42</v>
      </c>
      <c r="E146" s="221"/>
      <c r="F146" s="221"/>
      <c r="G146" s="142" t="s">
        <v>8</v>
      </c>
      <c r="H146" s="142" t="s">
        <v>72</v>
      </c>
      <c r="I146" s="142" t="s">
        <v>72</v>
      </c>
      <c r="J146" s="147">
        <f t="shared" ref="J146:M146" si="42">J148+J149</f>
        <v>156616086.68000001</v>
      </c>
      <c r="K146" s="147">
        <f t="shared" si="42"/>
        <v>156072365.34999999</v>
      </c>
      <c r="L146" s="147">
        <f>L148+L149</f>
        <v>159614285.75</v>
      </c>
      <c r="M146" s="147">
        <f t="shared" si="42"/>
        <v>158384056.19</v>
      </c>
      <c r="N146" s="390">
        <f>M146/L146</f>
        <v>0.99229248463432096</v>
      </c>
      <c r="O146" s="340"/>
      <c r="P146" s="10"/>
      <c r="Q146" s="129"/>
      <c r="R146" s="129"/>
      <c r="S146" s="130"/>
      <c r="T146" s="130"/>
    </row>
    <row r="147" spans="1:24" ht="25.5">
      <c r="A147" s="328"/>
      <c r="B147" s="322"/>
      <c r="C147" s="60" t="s">
        <v>1</v>
      </c>
      <c r="D147" s="296"/>
      <c r="E147" s="296"/>
      <c r="F147" s="296"/>
      <c r="G147" s="142"/>
      <c r="H147" s="142"/>
      <c r="I147" s="142"/>
      <c r="J147" s="62"/>
      <c r="K147" s="62"/>
      <c r="L147" s="62"/>
      <c r="M147" s="62"/>
      <c r="N147" s="62"/>
      <c r="O147" s="341"/>
      <c r="P147" s="10"/>
      <c r="Q147" s="129"/>
      <c r="R147" s="32"/>
      <c r="S147" s="130"/>
      <c r="T147" s="130"/>
    </row>
    <row r="148" spans="1:24" ht="25.5">
      <c r="A148" s="328"/>
      <c r="B148" s="322"/>
      <c r="C148" s="60" t="s">
        <v>5</v>
      </c>
      <c r="D148" s="221" t="s">
        <v>42</v>
      </c>
      <c r="E148" s="221"/>
      <c r="F148" s="221"/>
      <c r="G148" s="142" t="s">
        <v>8</v>
      </c>
      <c r="H148" s="142" t="s">
        <v>72</v>
      </c>
      <c r="I148" s="142" t="s">
        <v>72</v>
      </c>
      <c r="J148" s="62">
        <f>J152+J153+J166+J176+J177+J163+J158+J161+J162</f>
        <v>156616086.68000001</v>
      </c>
      <c r="K148" s="62">
        <f>K152+K153+K166+K176+K177+K163+K158+K161+K162</f>
        <v>156072365.34999999</v>
      </c>
      <c r="L148" s="62">
        <f>L152+L153+L166+L176+L177+L163+L158+L161+L162</f>
        <v>159609285.75</v>
      </c>
      <c r="M148" s="62">
        <f>M152+M153+M166+M176+M177+M163+M158+M161+M162</f>
        <v>158379056.19</v>
      </c>
      <c r="N148" s="62"/>
      <c r="O148" s="342"/>
      <c r="P148" s="71"/>
      <c r="Q148" s="129"/>
      <c r="R148" s="32"/>
      <c r="S148" s="130"/>
      <c r="T148" s="130"/>
    </row>
    <row r="149" spans="1:24" ht="45">
      <c r="A149" s="329"/>
      <c r="B149" s="323"/>
      <c r="C149" s="145" t="s">
        <v>46</v>
      </c>
      <c r="D149" s="267" t="s">
        <v>117</v>
      </c>
      <c r="E149" s="346"/>
      <c r="F149" s="347"/>
      <c r="G149" s="142" t="s">
        <v>47</v>
      </c>
      <c r="H149" s="142" t="s">
        <v>49</v>
      </c>
      <c r="I149" s="142" t="s">
        <v>83</v>
      </c>
      <c r="J149" s="62">
        <f>J183</f>
        <v>0</v>
      </c>
      <c r="K149" s="62">
        <f t="shared" ref="K149" si="43">K183</f>
        <v>0</v>
      </c>
      <c r="L149" s="62">
        <v>5000</v>
      </c>
      <c r="M149" s="62">
        <f>M184</f>
        <v>5000</v>
      </c>
      <c r="N149" s="62"/>
      <c r="O149" s="174"/>
      <c r="P149" s="10"/>
      <c r="Q149" s="129"/>
      <c r="R149" s="32"/>
      <c r="S149" s="130"/>
      <c r="T149" s="130"/>
    </row>
    <row r="150" spans="1:24" ht="25.5">
      <c r="A150" s="194"/>
      <c r="B150" s="194" t="s">
        <v>43</v>
      </c>
      <c r="C150" s="25" t="s">
        <v>63</v>
      </c>
      <c r="D150" s="190" t="s">
        <v>44</v>
      </c>
      <c r="E150" s="190"/>
      <c r="F150" s="190"/>
      <c r="G150" s="80" t="s">
        <v>8</v>
      </c>
      <c r="H150" s="80" t="s">
        <v>61</v>
      </c>
      <c r="I150" s="80" t="s">
        <v>101</v>
      </c>
      <c r="J150" s="12">
        <f t="shared" ref="J150:M150" si="44">J152</f>
        <v>91385539.010000005</v>
      </c>
      <c r="K150" s="12">
        <f t="shared" si="44"/>
        <v>91385539.010000005</v>
      </c>
      <c r="L150" s="62">
        <f t="shared" si="44"/>
        <v>92555707</v>
      </c>
      <c r="M150" s="62">
        <f t="shared" si="44"/>
        <v>92555707</v>
      </c>
      <c r="N150" s="390">
        <f>M150/L150</f>
        <v>1</v>
      </c>
      <c r="O150" s="304"/>
      <c r="P150" s="10"/>
      <c r="Q150" s="129"/>
      <c r="R150" s="129"/>
      <c r="U150" s="130"/>
      <c r="V150" s="130"/>
    </row>
    <row r="151" spans="1:24">
      <c r="A151" s="194"/>
      <c r="B151" s="194"/>
      <c r="C151" s="35" t="s">
        <v>1</v>
      </c>
      <c r="D151" s="189"/>
      <c r="E151" s="189"/>
      <c r="F151" s="189"/>
      <c r="G151" s="80"/>
      <c r="H151" s="80"/>
      <c r="I151" s="80"/>
      <c r="J151" s="12"/>
      <c r="K151" s="12"/>
      <c r="L151" s="62"/>
      <c r="M151" s="62"/>
      <c r="N151" s="62"/>
      <c r="O151" s="305"/>
      <c r="P151" s="10"/>
      <c r="Q151" s="129"/>
      <c r="R151" s="129"/>
    </row>
    <row r="152" spans="1:24" ht="49.15" customHeight="1">
      <c r="A152" s="194"/>
      <c r="B152" s="194"/>
      <c r="C152" s="25" t="s">
        <v>5</v>
      </c>
      <c r="D152" s="190" t="s">
        <v>44</v>
      </c>
      <c r="E152" s="190"/>
      <c r="F152" s="190"/>
      <c r="G152" s="80" t="s">
        <v>8</v>
      </c>
      <c r="H152" s="80" t="s">
        <v>61</v>
      </c>
      <c r="I152" s="80" t="s">
        <v>101</v>
      </c>
      <c r="J152" s="12">
        <v>91385539.010000005</v>
      </c>
      <c r="K152" s="12">
        <v>91385539.010000005</v>
      </c>
      <c r="L152" s="62">
        <v>92555707</v>
      </c>
      <c r="M152" s="62">
        <v>92555707</v>
      </c>
      <c r="N152" s="62"/>
      <c r="O152" s="306"/>
      <c r="P152" s="10"/>
      <c r="Q152" s="129"/>
      <c r="R152" s="129"/>
    </row>
    <row r="153" spans="1:24" ht="38.25" hidden="1" customHeight="1">
      <c r="A153" s="194"/>
      <c r="B153" s="194" t="s">
        <v>105</v>
      </c>
      <c r="C153" s="25" t="s">
        <v>63</v>
      </c>
      <c r="D153" s="190" t="s">
        <v>82</v>
      </c>
      <c r="E153" s="190"/>
      <c r="F153" s="190"/>
      <c r="G153" s="80" t="s">
        <v>8</v>
      </c>
      <c r="H153" s="80" t="s">
        <v>61</v>
      </c>
      <c r="I153" s="80" t="s">
        <v>101</v>
      </c>
      <c r="J153" s="12">
        <f t="shared" ref="J153:M153" si="45">J155</f>
        <v>0</v>
      </c>
      <c r="K153" s="12">
        <f t="shared" si="45"/>
        <v>0</v>
      </c>
      <c r="L153" s="62">
        <f t="shared" si="45"/>
        <v>0</v>
      </c>
      <c r="M153" s="62">
        <f t="shared" si="45"/>
        <v>0</v>
      </c>
      <c r="N153" s="62"/>
      <c r="O153" s="304"/>
      <c r="P153" s="10"/>
      <c r="Q153" s="129"/>
      <c r="R153" s="129"/>
    </row>
    <row r="154" spans="1:24" ht="32.25" hidden="1" customHeight="1">
      <c r="A154" s="194"/>
      <c r="B154" s="194"/>
      <c r="C154" s="35" t="s">
        <v>1</v>
      </c>
      <c r="D154" s="189"/>
      <c r="E154" s="189"/>
      <c r="F154" s="189"/>
      <c r="G154" s="80"/>
      <c r="H154" s="80"/>
      <c r="I154" s="80"/>
      <c r="J154" s="12"/>
      <c r="K154" s="12"/>
      <c r="L154" s="62"/>
      <c r="M154" s="62"/>
      <c r="N154" s="62"/>
      <c r="O154" s="305"/>
      <c r="P154" s="10"/>
      <c r="Q154" s="129"/>
      <c r="R154" s="129"/>
    </row>
    <row r="155" spans="1:24" ht="38.25" hidden="1" customHeight="1">
      <c r="A155" s="194"/>
      <c r="B155" s="194"/>
      <c r="C155" s="25" t="s">
        <v>5</v>
      </c>
      <c r="D155" s="190" t="s">
        <v>82</v>
      </c>
      <c r="E155" s="190"/>
      <c r="F155" s="190"/>
      <c r="G155" s="80" t="s">
        <v>8</v>
      </c>
      <c r="H155" s="80" t="s">
        <v>61</v>
      </c>
      <c r="I155" s="80" t="s">
        <v>101</v>
      </c>
      <c r="J155" s="12"/>
      <c r="K155" s="12"/>
      <c r="L155" s="62">
        <v>0</v>
      </c>
      <c r="M155" s="62">
        <v>0</v>
      </c>
      <c r="N155" s="62"/>
      <c r="O155" s="306"/>
      <c r="P155" s="10"/>
      <c r="Q155" s="129"/>
      <c r="R155" s="129"/>
    </row>
    <row r="156" spans="1:24" ht="38.25" customHeight="1">
      <c r="A156" s="194"/>
      <c r="B156" s="194" t="s">
        <v>105</v>
      </c>
      <c r="C156" s="25" t="s">
        <v>63</v>
      </c>
      <c r="D156" s="190" t="s">
        <v>82</v>
      </c>
      <c r="E156" s="190"/>
      <c r="F156" s="190"/>
      <c r="G156" s="97" t="s">
        <v>8</v>
      </c>
      <c r="H156" s="97" t="s">
        <v>61</v>
      </c>
      <c r="I156" s="97" t="s">
        <v>101</v>
      </c>
      <c r="J156" s="12">
        <f t="shared" ref="J156:M156" si="46">J158</f>
        <v>105000</v>
      </c>
      <c r="K156" s="12">
        <f t="shared" si="46"/>
        <v>105000</v>
      </c>
      <c r="L156" s="62">
        <f t="shared" si="46"/>
        <v>0</v>
      </c>
      <c r="M156" s="62">
        <f t="shared" si="46"/>
        <v>0</v>
      </c>
      <c r="N156" s="390" t="e">
        <f>M156/L156</f>
        <v>#DIV/0!</v>
      </c>
      <c r="O156" s="337"/>
      <c r="P156" s="10"/>
      <c r="Q156" s="129"/>
      <c r="R156" s="129"/>
    </row>
    <row r="157" spans="1:24" ht="38.25" customHeight="1">
      <c r="A157" s="194"/>
      <c r="B157" s="194"/>
      <c r="C157" s="35" t="s">
        <v>1</v>
      </c>
      <c r="D157" s="189"/>
      <c r="E157" s="189"/>
      <c r="F157" s="189"/>
      <c r="G157" s="97"/>
      <c r="H157" s="97"/>
      <c r="I157" s="97"/>
      <c r="J157" s="12"/>
      <c r="K157" s="12"/>
      <c r="L157" s="62"/>
      <c r="M157" s="62"/>
      <c r="N157" s="62"/>
      <c r="O157" s="338"/>
      <c r="P157" s="10"/>
      <c r="Q157" s="129"/>
      <c r="R157" s="129"/>
    </row>
    <row r="158" spans="1:24" ht="38.25" customHeight="1">
      <c r="A158" s="194"/>
      <c r="B158" s="194"/>
      <c r="C158" s="25" t="s">
        <v>5</v>
      </c>
      <c r="D158" s="190" t="s">
        <v>82</v>
      </c>
      <c r="E158" s="190"/>
      <c r="F158" s="190"/>
      <c r="G158" s="97" t="s">
        <v>8</v>
      </c>
      <c r="H158" s="97" t="s">
        <v>61</v>
      </c>
      <c r="I158" s="97" t="s">
        <v>101</v>
      </c>
      <c r="J158" s="12">
        <v>105000</v>
      </c>
      <c r="K158" s="12">
        <v>105000</v>
      </c>
      <c r="L158" s="62">
        <v>0</v>
      </c>
      <c r="M158" s="62">
        <v>0</v>
      </c>
      <c r="N158" s="62"/>
      <c r="O158" s="339"/>
      <c r="P158" s="10"/>
      <c r="Q158" s="129"/>
      <c r="R158" s="129"/>
    </row>
    <row r="159" spans="1:24" ht="30.75" customHeight="1">
      <c r="A159" s="194"/>
      <c r="B159" s="194" t="s">
        <v>157</v>
      </c>
      <c r="C159" s="25" t="s">
        <v>63</v>
      </c>
      <c r="D159" s="190" t="s">
        <v>158</v>
      </c>
      <c r="E159" s="190"/>
      <c r="F159" s="190"/>
      <c r="G159" s="99" t="s">
        <v>8</v>
      </c>
      <c r="H159" s="99" t="s">
        <v>61</v>
      </c>
      <c r="I159" s="99" t="s">
        <v>101</v>
      </c>
      <c r="J159" s="12">
        <f>J162+J161</f>
        <v>0</v>
      </c>
      <c r="K159" s="12">
        <f>K162+K161</f>
        <v>0</v>
      </c>
      <c r="L159" s="62">
        <f>L162+L161</f>
        <v>4662150</v>
      </c>
      <c r="M159" s="62">
        <f>M162+M161</f>
        <v>4662150</v>
      </c>
      <c r="N159" s="390">
        <f>M159/L159</f>
        <v>1</v>
      </c>
      <c r="O159" s="173"/>
      <c r="P159" s="10"/>
      <c r="Q159" s="129"/>
      <c r="R159" s="129"/>
    </row>
    <row r="160" spans="1:24" ht="18" customHeight="1">
      <c r="A160" s="194"/>
      <c r="B160" s="194"/>
      <c r="C160" s="35" t="s">
        <v>1</v>
      </c>
      <c r="D160" s="189"/>
      <c r="E160" s="189"/>
      <c r="F160" s="189"/>
      <c r="G160" s="99"/>
      <c r="H160" s="99"/>
      <c r="I160" s="99"/>
      <c r="J160" s="12"/>
      <c r="K160" s="12"/>
      <c r="L160" s="62"/>
      <c r="M160" s="62"/>
      <c r="N160" s="62"/>
      <c r="O160" s="173"/>
      <c r="P160" s="10"/>
      <c r="Q160" s="129"/>
      <c r="R160" s="129"/>
    </row>
    <row r="161" spans="1:24" ht="20.25" customHeight="1">
      <c r="A161" s="194"/>
      <c r="B161" s="194"/>
      <c r="C161" s="286" t="s">
        <v>5</v>
      </c>
      <c r="D161" s="190" t="s">
        <v>158</v>
      </c>
      <c r="E161" s="190"/>
      <c r="F161" s="190"/>
      <c r="G161" s="99" t="s">
        <v>8</v>
      </c>
      <c r="H161" s="99" t="s">
        <v>61</v>
      </c>
      <c r="I161" s="99" t="s">
        <v>101</v>
      </c>
      <c r="J161" s="12">
        <v>0</v>
      </c>
      <c r="K161" s="12">
        <v>0</v>
      </c>
      <c r="L161" s="62">
        <v>2700000</v>
      </c>
      <c r="M161" s="62">
        <v>2700000</v>
      </c>
      <c r="N161" s="62"/>
      <c r="O161" s="173"/>
      <c r="P161" s="10"/>
      <c r="Q161" s="129"/>
      <c r="R161" s="129"/>
    </row>
    <row r="162" spans="1:24" ht="20.25" customHeight="1">
      <c r="A162" s="194"/>
      <c r="B162" s="194"/>
      <c r="C162" s="287"/>
      <c r="D162" s="190" t="s">
        <v>158</v>
      </c>
      <c r="E162" s="190"/>
      <c r="F162" s="190"/>
      <c r="G162" s="99" t="s">
        <v>8</v>
      </c>
      <c r="H162" s="99" t="s">
        <v>14</v>
      </c>
      <c r="I162" s="99" t="s">
        <v>101</v>
      </c>
      <c r="J162" s="12">
        <v>0</v>
      </c>
      <c r="K162" s="12">
        <v>0</v>
      </c>
      <c r="L162" s="62">
        <v>1962150</v>
      </c>
      <c r="M162" s="62">
        <v>1962150</v>
      </c>
      <c r="N162" s="62"/>
      <c r="O162" s="173"/>
      <c r="P162" s="10"/>
      <c r="Q162" s="129"/>
      <c r="R162" s="129"/>
    </row>
    <row r="163" spans="1:24" ht="38.25" customHeight="1">
      <c r="A163" s="194"/>
      <c r="B163" s="194" t="s">
        <v>124</v>
      </c>
      <c r="C163" s="25" t="s">
        <v>63</v>
      </c>
      <c r="D163" s="190" t="s">
        <v>125</v>
      </c>
      <c r="E163" s="190"/>
      <c r="F163" s="190"/>
      <c r="G163" s="80" t="s">
        <v>8</v>
      </c>
      <c r="H163" s="80" t="s">
        <v>61</v>
      </c>
      <c r="I163" s="80" t="s">
        <v>101</v>
      </c>
      <c r="J163" s="12">
        <f t="shared" ref="J163:K163" si="47">J165</f>
        <v>0</v>
      </c>
      <c r="K163" s="12">
        <f t="shared" si="47"/>
        <v>0</v>
      </c>
      <c r="L163" s="62">
        <f>L165</f>
        <v>4351123</v>
      </c>
      <c r="M163" s="62">
        <f>M165</f>
        <v>4351123</v>
      </c>
      <c r="N163" s="62"/>
      <c r="O163" s="413"/>
      <c r="P163" s="10"/>
      <c r="Q163" s="129"/>
      <c r="R163" s="129"/>
    </row>
    <row r="164" spans="1:24" ht="33.75" customHeight="1">
      <c r="A164" s="194"/>
      <c r="B164" s="194"/>
      <c r="C164" s="35" t="s">
        <v>1</v>
      </c>
      <c r="D164" s="189"/>
      <c r="E164" s="189"/>
      <c r="F164" s="189"/>
      <c r="G164" s="80"/>
      <c r="H164" s="80"/>
      <c r="I164" s="80"/>
      <c r="J164" s="12"/>
      <c r="K164" s="12"/>
      <c r="L164" s="62"/>
      <c r="M164" s="62"/>
      <c r="N164" s="62"/>
      <c r="O164" s="414"/>
      <c r="P164" s="10"/>
      <c r="Q164" s="129"/>
      <c r="R164" s="129"/>
    </row>
    <row r="165" spans="1:24" ht="38.25" customHeight="1">
      <c r="A165" s="194"/>
      <c r="B165" s="194"/>
      <c r="C165" s="25" t="s">
        <v>5</v>
      </c>
      <c r="D165" s="190" t="s">
        <v>125</v>
      </c>
      <c r="E165" s="190"/>
      <c r="F165" s="190"/>
      <c r="G165" s="80" t="s">
        <v>8</v>
      </c>
      <c r="H165" s="80" t="s">
        <v>61</v>
      </c>
      <c r="I165" s="80" t="s">
        <v>101</v>
      </c>
      <c r="J165" s="12">
        <v>0</v>
      </c>
      <c r="K165" s="12">
        <v>0</v>
      </c>
      <c r="L165" s="62">
        <v>4351123</v>
      </c>
      <c r="M165" s="62">
        <v>4351123</v>
      </c>
      <c r="N165" s="62"/>
      <c r="O165" s="415"/>
      <c r="P165" s="10"/>
      <c r="Q165" s="129"/>
      <c r="R165" s="129"/>
    </row>
    <row r="166" spans="1:24" ht="25.5">
      <c r="A166" s="303"/>
      <c r="B166" s="272" t="s">
        <v>7</v>
      </c>
      <c r="C166" s="25" t="s">
        <v>63</v>
      </c>
      <c r="D166" s="190" t="s">
        <v>45</v>
      </c>
      <c r="E166" s="190"/>
      <c r="F166" s="190"/>
      <c r="G166" s="80" t="s">
        <v>8</v>
      </c>
      <c r="H166" s="80" t="s">
        <v>126</v>
      </c>
      <c r="I166" s="80" t="s">
        <v>72</v>
      </c>
      <c r="J166" s="12">
        <f>SUM(J168:J173)</f>
        <v>65125547.670000002</v>
      </c>
      <c r="K166" s="12">
        <f>SUM(K168:K173)</f>
        <v>64581826.339999996</v>
      </c>
      <c r="L166" s="62">
        <f>SUM(L168:L173)</f>
        <v>58040305.75</v>
      </c>
      <c r="M166" s="62">
        <f>SUM(M168:M173)</f>
        <v>56810076.189999998</v>
      </c>
      <c r="N166" s="390">
        <f>M166/L166</f>
        <v>0.97880387527076385</v>
      </c>
      <c r="O166" s="416"/>
      <c r="P166" s="71"/>
      <c r="Q166" s="129"/>
      <c r="R166" s="129"/>
      <c r="S166" s="132"/>
      <c r="T166" s="129"/>
    </row>
    <row r="167" spans="1:24">
      <c r="A167" s="303"/>
      <c r="B167" s="273"/>
      <c r="C167" s="35" t="s">
        <v>1</v>
      </c>
      <c r="D167" s="189"/>
      <c r="E167" s="189"/>
      <c r="F167" s="189"/>
      <c r="G167" s="80"/>
      <c r="H167" s="80"/>
      <c r="I167" s="80"/>
      <c r="J167" s="12"/>
      <c r="K167" s="12"/>
      <c r="L167" s="62"/>
      <c r="M167" s="62"/>
      <c r="N167" s="62"/>
      <c r="O167" s="417"/>
      <c r="P167" s="71"/>
      <c r="Q167" s="129"/>
      <c r="R167" s="132"/>
      <c r="S167" s="132"/>
      <c r="T167" s="130"/>
    </row>
    <row r="168" spans="1:24" ht="17.45" customHeight="1">
      <c r="A168" s="303"/>
      <c r="B168" s="273"/>
      <c r="C168" s="290" t="s">
        <v>5</v>
      </c>
      <c r="D168" s="190" t="s">
        <v>45</v>
      </c>
      <c r="E168" s="190"/>
      <c r="F168" s="190"/>
      <c r="G168" s="80" t="s">
        <v>8</v>
      </c>
      <c r="H168" s="80" t="s">
        <v>126</v>
      </c>
      <c r="I168" s="80" t="s">
        <v>99</v>
      </c>
      <c r="J168" s="12">
        <v>47551782.740000002</v>
      </c>
      <c r="K168" s="12">
        <v>47481066.920000002</v>
      </c>
      <c r="L168" s="62">
        <v>38341820</v>
      </c>
      <c r="M168" s="62">
        <v>38326147.799999997</v>
      </c>
      <c r="N168" s="390">
        <f t="shared" ref="N168:N173" si="48">M168/L168</f>
        <v>0.99959125049358633</v>
      </c>
      <c r="O168" s="417"/>
      <c r="P168" s="71"/>
      <c r="Q168" s="129"/>
      <c r="R168" s="129"/>
      <c r="U168" s="130"/>
    </row>
    <row r="169" spans="1:24" ht="15.6" customHeight="1">
      <c r="A169" s="303"/>
      <c r="B169" s="273"/>
      <c r="C169" s="290"/>
      <c r="D169" s="190" t="s">
        <v>45</v>
      </c>
      <c r="E169" s="190"/>
      <c r="F169" s="190"/>
      <c r="G169" s="80" t="s">
        <v>8</v>
      </c>
      <c r="H169" s="80" t="s">
        <v>126</v>
      </c>
      <c r="I169" s="80" t="s">
        <v>99</v>
      </c>
      <c r="J169" s="12">
        <v>113340</v>
      </c>
      <c r="K169" s="12">
        <v>23744</v>
      </c>
      <c r="L169" s="62">
        <v>191840</v>
      </c>
      <c r="M169" s="62">
        <v>46989.75</v>
      </c>
      <c r="N169" s="390">
        <f t="shared" si="48"/>
        <v>0.24494239991659716</v>
      </c>
      <c r="O169" s="417"/>
      <c r="P169" s="71"/>
      <c r="Q169" s="129"/>
      <c r="R169" s="129"/>
      <c r="S169" s="133"/>
      <c r="U169" s="130"/>
      <c r="W169" s="130"/>
    </row>
    <row r="170" spans="1:24">
      <c r="A170" s="303"/>
      <c r="B170" s="273"/>
      <c r="C170" s="290"/>
      <c r="D170" s="190" t="s">
        <v>45</v>
      </c>
      <c r="E170" s="190"/>
      <c r="F170" s="190"/>
      <c r="G170" s="80" t="s">
        <v>8</v>
      </c>
      <c r="H170" s="80" t="s">
        <v>126</v>
      </c>
      <c r="I170" s="80" t="s">
        <v>99</v>
      </c>
      <c r="J170" s="12">
        <v>14360638.93</v>
      </c>
      <c r="K170" s="12">
        <v>14264422.189999999</v>
      </c>
      <c r="L170" s="62">
        <v>11422842</v>
      </c>
      <c r="M170" s="62">
        <v>11103527.91</v>
      </c>
      <c r="N170" s="390">
        <f t="shared" si="48"/>
        <v>0.97204600308749789</v>
      </c>
      <c r="O170" s="417"/>
      <c r="P170" s="71"/>
      <c r="Q170" s="129"/>
      <c r="R170" s="129"/>
      <c r="U170" s="130"/>
    </row>
    <row r="171" spans="1:24">
      <c r="A171" s="303"/>
      <c r="B171" s="273"/>
      <c r="C171" s="290"/>
      <c r="D171" s="190" t="s">
        <v>45</v>
      </c>
      <c r="E171" s="190"/>
      <c r="F171" s="190"/>
      <c r="G171" s="80" t="s">
        <v>8</v>
      </c>
      <c r="H171" s="80" t="s">
        <v>126</v>
      </c>
      <c r="I171" s="80" t="s">
        <v>83</v>
      </c>
      <c r="J171" s="12">
        <v>3094786</v>
      </c>
      <c r="K171" s="12">
        <v>2811843.23</v>
      </c>
      <c r="L171" s="62">
        <v>4885116</v>
      </c>
      <c r="M171" s="62">
        <v>4139341.38</v>
      </c>
      <c r="N171" s="390">
        <f t="shared" si="48"/>
        <v>0.84733737745429172</v>
      </c>
      <c r="O171" s="417"/>
      <c r="P171" s="71"/>
      <c r="Q171" s="129"/>
      <c r="R171" s="129"/>
      <c r="U171" s="130"/>
    </row>
    <row r="172" spans="1:24">
      <c r="A172" s="303"/>
      <c r="B172" s="273"/>
      <c r="C172" s="290"/>
      <c r="D172" s="190" t="s">
        <v>45</v>
      </c>
      <c r="E172" s="190"/>
      <c r="F172" s="190"/>
      <c r="G172" s="80" t="s">
        <v>8</v>
      </c>
      <c r="H172" s="80" t="s">
        <v>126</v>
      </c>
      <c r="I172" s="80" t="s">
        <v>115</v>
      </c>
      <c r="J172" s="12">
        <v>0</v>
      </c>
      <c r="K172" s="12">
        <v>0</v>
      </c>
      <c r="L172" s="62">
        <v>3193687.75</v>
      </c>
      <c r="M172" s="62">
        <v>3193687.75</v>
      </c>
      <c r="N172" s="390"/>
      <c r="O172" s="417"/>
      <c r="P172" s="71"/>
      <c r="Q172" s="129"/>
      <c r="R172" s="129"/>
      <c r="T172" s="134"/>
      <c r="U172" s="130"/>
    </row>
    <row r="173" spans="1:24">
      <c r="A173" s="303"/>
      <c r="B173" s="274"/>
      <c r="C173" s="290"/>
      <c r="D173" s="190" t="s">
        <v>45</v>
      </c>
      <c r="E173" s="190"/>
      <c r="F173" s="190"/>
      <c r="G173" s="80" t="s">
        <v>8</v>
      </c>
      <c r="H173" s="80" t="s">
        <v>126</v>
      </c>
      <c r="I173" s="80" t="s">
        <v>100</v>
      </c>
      <c r="J173" s="12">
        <v>5000</v>
      </c>
      <c r="K173" s="12">
        <v>750</v>
      </c>
      <c r="L173" s="62">
        <v>5000</v>
      </c>
      <c r="M173" s="62">
        <v>381.6</v>
      </c>
      <c r="N173" s="390">
        <f t="shared" si="48"/>
        <v>7.6319999999999999E-2</v>
      </c>
      <c r="O173" s="418"/>
      <c r="P173" s="71"/>
      <c r="Q173" s="129"/>
      <c r="R173" s="129"/>
      <c r="S173" s="133"/>
      <c r="U173" s="130"/>
      <c r="V173" s="130"/>
      <c r="X173" s="130"/>
    </row>
    <row r="174" spans="1:24" ht="25.5" hidden="1" customHeight="1">
      <c r="A174" s="186"/>
      <c r="B174" s="186" t="s">
        <v>85</v>
      </c>
      <c r="C174" s="25" t="s">
        <v>63</v>
      </c>
      <c r="D174" s="210" t="s">
        <v>45</v>
      </c>
      <c r="E174" s="211"/>
      <c r="F174" s="212"/>
      <c r="G174" s="80" t="s">
        <v>8</v>
      </c>
      <c r="H174" s="80" t="s">
        <v>14</v>
      </c>
      <c r="I174" s="80" t="s">
        <v>60</v>
      </c>
      <c r="J174" s="12">
        <v>0</v>
      </c>
      <c r="K174" s="12">
        <v>0</v>
      </c>
      <c r="L174" s="62">
        <f>L176+L177</f>
        <v>0</v>
      </c>
      <c r="M174" s="62">
        <f t="shared" ref="M174" si="49">M176+M177</f>
        <v>0</v>
      </c>
      <c r="N174" s="12"/>
      <c r="O174" s="39"/>
      <c r="P174" s="10"/>
      <c r="Q174" s="132"/>
    </row>
    <row r="175" spans="1:24" ht="15.75" hidden="1" customHeight="1">
      <c r="A175" s="187"/>
      <c r="B175" s="187"/>
      <c r="C175" s="35" t="s">
        <v>1</v>
      </c>
      <c r="D175" s="210"/>
      <c r="E175" s="211"/>
      <c r="F175" s="212"/>
      <c r="G175" s="80"/>
      <c r="H175" s="80"/>
      <c r="I175" s="80"/>
      <c r="J175" s="12"/>
      <c r="K175" s="12"/>
      <c r="L175" s="62"/>
      <c r="M175" s="62"/>
      <c r="N175" s="12"/>
      <c r="O175" s="39"/>
      <c r="P175" s="10"/>
      <c r="Q175" s="132"/>
    </row>
    <row r="176" spans="1:24" ht="25.5" hidden="1" customHeight="1">
      <c r="A176" s="187"/>
      <c r="B176" s="187"/>
      <c r="C176" s="25" t="s">
        <v>5</v>
      </c>
      <c r="D176" s="210" t="s">
        <v>45</v>
      </c>
      <c r="E176" s="211"/>
      <c r="F176" s="212"/>
      <c r="G176" s="80" t="s">
        <v>8</v>
      </c>
      <c r="H176" s="80" t="s">
        <v>14</v>
      </c>
      <c r="I176" s="80" t="s">
        <v>101</v>
      </c>
      <c r="J176" s="12">
        <v>0</v>
      </c>
      <c r="K176" s="12">
        <v>0</v>
      </c>
      <c r="L176" s="62">
        <v>0</v>
      </c>
      <c r="M176" s="62">
        <v>0</v>
      </c>
      <c r="N176" s="12"/>
      <c r="O176" s="39"/>
      <c r="P176" s="10"/>
      <c r="Q176" s="132"/>
    </row>
    <row r="177" spans="1:24" ht="25.5" hidden="1" customHeight="1">
      <c r="A177" s="188"/>
      <c r="B177" s="188"/>
      <c r="C177" s="25" t="s">
        <v>5</v>
      </c>
      <c r="D177" s="210" t="s">
        <v>45</v>
      </c>
      <c r="E177" s="211"/>
      <c r="F177" s="212"/>
      <c r="G177" s="80" t="s">
        <v>8</v>
      </c>
      <c r="H177" s="80" t="s">
        <v>14</v>
      </c>
      <c r="I177" s="80" t="s">
        <v>102</v>
      </c>
      <c r="J177" s="12">
        <v>0</v>
      </c>
      <c r="K177" s="12">
        <v>0</v>
      </c>
      <c r="L177" s="62">
        <v>0</v>
      </c>
      <c r="M177" s="62">
        <v>0</v>
      </c>
      <c r="N177" s="12"/>
      <c r="O177" s="39"/>
      <c r="P177" s="10"/>
      <c r="Q177" s="132"/>
    </row>
    <row r="178" spans="1:24" ht="27" hidden="1" customHeight="1">
      <c r="A178" s="195"/>
      <c r="B178" s="272" t="s">
        <v>81</v>
      </c>
      <c r="C178" s="25" t="s">
        <v>65</v>
      </c>
      <c r="D178" s="210" t="s">
        <v>82</v>
      </c>
      <c r="E178" s="211"/>
      <c r="F178" s="212"/>
      <c r="G178" s="80" t="s">
        <v>47</v>
      </c>
      <c r="H178" s="80" t="s">
        <v>49</v>
      </c>
      <c r="I178" s="80" t="s">
        <v>83</v>
      </c>
      <c r="J178" s="12">
        <v>0</v>
      </c>
      <c r="K178" s="12">
        <v>0</v>
      </c>
      <c r="L178" s="62">
        <f t="shared" ref="L178:M178" si="50">L180</f>
        <v>0</v>
      </c>
      <c r="M178" s="62">
        <f t="shared" si="50"/>
        <v>0</v>
      </c>
      <c r="N178" s="12"/>
      <c r="O178" s="310"/>
      <c r="P178" s="10"/>
      <c r="Q178" s="132"/>
    </row>
    <row r="179" spans="1:24" ht="29.25" hidden="1" customHeight="1">
      <c r="A179" s="196"/>
      <c r="B179" s="273"/>
      <c r="C179" s="35" t="s">
        <v>1</v>
      </c>
      <c r="D179" s="191"/>
      <c r="E179" s="192"/>
      <c r="F179" s="193"/>
      <c r="G179" s="80"/>
      <c r="H179" s="80"/>
      <c r="I179" s="80"/>
      <c r="J179" s="12"/>
      <c r="K179" s="12"/>
      <c r="L179" s="62"/>
      <c r="M179" s="62"/>
      <c r="N179" s="12"/>
      <c r="O179" s="311"/>
      <c r="P179" s="10"/>
      <c r="Q179" s="132"/>
    </row>
    <row r="180" spans="1:24" ht="47.25" hidden="1" customHeight="1">
      <c r="A180" s="197"/>
      <c r="B180" s="274"/>
      <c r="C180" s="93" t="s">
        <v>46</v>
      </c>
      <c r="D180" s="183" t="s">
        <v>82</v>
      </c>
      <c r="E180" s="313"/>
      <c r="F180" s="314"/>
      <c r="G180" s="43" t="s">
        <v>47</v>
      </c>
      <c r="H180" s="43" t="s">
        <v>49</v>
      </c>
      <c r="I180" s="43" t="s">
        <v>83</v>
      </c>
      <c r="J180" s="44"/>
      <c r="K180" s="44"/>
      <c r="L180" s="62"/>
      <c r="M180" s="62"/>
      <c r="N180" s="44"/>
      <c r="O180" s="312"/>
      <c r="P180" s="10"/>
      <c r="Q180" s="132"/>
    </row>
    <row r="181" spans="1:24" ht="31.5" hidden="1" customHeight="1">
      <c r="A181" s="198"/>
      <c r="B181" s="201" t="s">
        <v>116</v>
      </c>
      <c r="C181" s="60" t="s">
        <v>63</v>
      </c>
      <c r="D181" s="267" t="s">
        <v>117</v>
      </c>
      <c r="E181" s="346"/>
      <c r="F181" s="347"/>
      <c r="G181" s="83" t="s">
        <v>47</v>
      </c>
      <c r="H181" s="83" t="s">
        <v>14</v>
      </c>
      <c r="I181" s="83" t="s">
        <v>83</v>
      </c>
      <c r="J181" s="62">
        <f t="shared" ref="J181:M181" si="51">J183</f>
        <v>0</v>
      </c>
      <c r="K181" s="62">
        <f t="shared" si="51"/>
        <v>0</v>
      </c>
      <c r="L181" s="62">
        <f>L183</f>
        <v>0</v>
      </c>
      <c r="M181" s="62">
        <f t="shared" si="51"/>
        <v>0</v>
      </c>
      <c r="N181" s="62"/>
      <c r="O181" s="310"/>
      <c r="P181" s="10"/>
      <c r="Q181" s="132"/>
      <c r="R181" s="129"/>
    </row>
    <row r="182" spans="1:24" ht="24" hidden="1" customHeight="1">
      <c r="A182" s="199"/>
      <c r="B182" s="202"/>
      <c r="C182" s="61" t="s">
        <v>1</v>
      </c>
      <c r="D182" s="267"/>
      <c r="E182" s="346"/>
      <c r="F182" s="347"/>
      <c r="G182" s="83"/>
      <c r="H182" s="83"/>
      <c r="I182" s="83"/>
      <c r="J182" s="62"/>
      <c r="K182" s="62"/>
      <c r="L182" s="62"/>
      <c r="M182" s="62"/>
      <c r="N182" s="62"/>
      <c r="O182" s="311"/>
      <c r="P182" s="10"/>
      <c r="Q182" s="129"/>
      <c r="R182" s="129"/>
    </row>
    <row r="183" spans="1:24" ht="45" hidden="1" customHeight="1">
      <c r="A183" s="200"/>
      <c r="B183" s="203"/>
      <c r="C183" s="93" t="s">
        <v>46</v>
      </c>
      <c r="D183" s="183" t="s">
        <v>117</v>
      </c>
      <c r="E183" s="313"/>
      <c r="F183" s="314"/>
      <c r="G183" s="43" t="s">
        <v>47</v>
      </c>
      <c r="H183" s="43" t="s">
        <v>14</v>
      </c>
      <c r="I183" s="43" t="s">
        <v>83</v>
      </c>
      <c r="J183" s="44"/>
      <c r="K183" s="44"/>
      <c r="L183" s="62">
        <v>0</v>
      </c>
      <c r="M183" s="62">
        <v>0</v>
      </c>
      <c r="N183" s="44"/>
      <c r="O183" s="312"/>
      <c r="P183" s="10"/>
      <c r="Q183" s="129"/>
      <c r="R183" s="129"/>
    </row>
    <row r="184" spans="1:24" ht="29.25" customHeight="1">
      <c r="A184" s="198"/>
      <c r="B184" s="201" t="s">
        <v>116</v>
      </c>
      <c r="C184" s="60" t="s">
        <v>65</v>
      </c>
      <c r="D184" s="267" t="s">
        <v>117</v>
      </c>
      <c r="E184" s="346"/>
      <c r="F184" s="347"/>
      <c r="G184" s="142" t="s">
        <v>47</v>
      </c>
      <c r="H184" s="142" t="s">
        <v>14</v>
      </c>
      <c r="I184" s="142" t="s">
        <v>83</v>
      </c>
      <c r="J184" s="62">
        <v>0</v>
      </c>
      <c r="K184" s="62">
        <v>0</v>
      </c>
      <c r="L184" s="62">
        <v>5000</v>
      </c>
      <c r="M184" s="62">
        <v>5000</v>
      </c>
      <c r="N184" s="44"/>
      <c r="O184" s="108"/>
      <c r="P184" s="10"/>
      <c r="Q184" s="129"/>
      <c r="R184" s="129"/>
    </row>
    <row r="185" spans="1:24" ht="26.25" customHeight="1">
      <c r="A185" s="199"/>
      <c r="B185" s="202"/>
      <c r="C185" s="61" t="s">
        <v>1</v>
      </c>
      <c r="D185" s="141"/>
      <c r="E185" s="143"/>
      <c r="F185" s="144"/>
      <c r="G185" s="142"/>
      <c r="H185" s="142"/>
      <c r="I185" s="142"/>
      <c r="J185" s="62"/>
      <c r="K185" s="62"/>
      <c r="L185" s="62"/>
      <c r="M185" s="62"/>
      <c r="N185" s="44"/>
      <c r="O185" s="108"/>
      <c r="P185" s="10"/>
      <c r="Q185" s="129"/>
      <c r="R185" s="129"/>
    </row>
    <row r="186" spans="1:24" ht="46.5" customHeight="1">
      <c r="A186" s="200"/>
      <c r="B186" s="203"/>
      <c r="C186" s="145" t="s">
        <v>46</v>
      </c>
      <c r="D186" s="267" t="s">
        <v>117</v>
      </c>
      <c r="E186" s="346"/>
      <c r="F186" s="347"/>
      <c r="G186" s="142" t="s">
        <v>47</v>
      </c>
      <c r="H186" s="142" t="s">
        <v>14</v>
      </c>
      <c r="I186" s="142" t="s">
        <v>83</v>
      </c>
      <c r="J186" s="62">
        <v>0</v>
      </c>
      <c r="K186" s="62">
        <v>0</v>
      </c>
      <c r="L186" s="62">
        <v>5000</v>
      </c>
      <c r="M186" s="62">
        <v>5000</v>
      </c>
      <c r="N186" s="44"/>
      <c r="O186" s="108"/>
      <c r="P186" s="10"/>
      <c r="Q186" s="129"/>
      <c r="R186" s="129"/>
    </row>
    <row r="187" spans="1:24" ht="25.5">
      <c r="A187" s="299" t="s">
        <v>27</v>
      </c>
      <c r="B187" s="300" t="s">
        <v>56</v>
      </c>
      <c r="C187" s="60" t="s">
        <v>65</v>
      </c>
      <c r="D187" s="267" t="s">
        <v>51</v>
      </c>
      <c r="E187" s="268"/>
      <c r="F187" s="269"/>
      <c r="G187" s="142" t="s">
        <v>47</v>
      </c>
      <c r="H187" s="142" t="s">
        <v>49</v>
      </c>
      <c r="I187" s="142" t="s">
        <v>72</v>
      </c>
      <c r="J187" s="147">
        <f>J189</f>
        <v>7555220</v>
      </c>
      <c r="K187" s="147">
        <f>K189</f>
        <v>7438010.4799999995</v>
      </c>
      <c r="L187" s="147">
        <f>L189</f>
        <v>8031452</v>
      </c>
      <c r="M187" s="147">
        <v>7887340.5599999996</v>
      </c>
      <c r="N187" s="96"/>
      <c r="O187" s="315"/>
      <c r="P187" s="10"/>
      <c r="Q187" s="129"/>
      <c r="R187" s="129"/>
    </row>
    <row r="188" spans="1:24">
      <c r="A188" s="299"/>
      <c r="B188" s="301"/>
      <c r="C188" s="61" t="s">
        <v>1</v>
      </c>
      <c r="D188" s="296"/>
      <c r="E188" s="296"/>
      <c r="F188" s="296"/>
      <c r="G188" s="142"/>
      <c r="H188" s="142"/>
      <c r="I188" s="142"/>
      <c r="J188" s="62"/>
      <c r="K188" s="62"/>
      <c r="L188" s="62"/>
      <c r="M188" s="62"/>
      <c r="N188" s="12"/>
      <c r="O188" s="316"/>
      <c r="P188" s="10"/>
      <c r="Q188" s="129"/>
      <c r="R188" s="135"/>
      <c r="S188" s="130"/>
    </row>
    <row r="189" spans="1:24" s="36" customFormat="1" ht="45" customHeight="1">
      <c r="A189" s="299"/>
      <c r="B189" s="302"/>
      <c r="C189" s="145" t="s">
        <v>46</v>
      </c>
      <c r="D189" s="267" t="s">
        <v>50</v>
      </c>
      <c r="E189" s="268"/>
      <c r="F189" s="269"/>
      <c r="G189" s="142" t="s">
        <v>47</v>
      </c>
      <c r="H189" s="142" t="s">
        <v>49</v>
      </c>
      <c r="I189" s="142" t="s">
        <v>72</v>
      </c>
      <c r="J189" s="62">
        <f>J190</f>
        <v>7555220</v>
      </c>
      <c r="K189" s="62">
        <f t="shared" ref="K189" si="52">K190</f>
        <v>7438010.4799999995</v>
      </c>
      <c r="L189" s="62">
        <f>L192+L193+L194</f>
        <v>8031452</v>
      </c>
      <c r="M189" s="62">
        <f>M192+M193+M194</f>
        <v>7887340.5600000005</v>
      </c>
      <c r="N189" s="44"/>
      <c r="O189" s="317"/>
      <c r="P189" s="10"/>
      <c r="Q189" s="129"/>
      <c r="R189" s="129"/>
      <c r="S189" s="126"/>
      <c r="T189" s="126"/>
      <c r="U189" s="126"/>
      <c r="V189" s="126"/>
      <c r="W189" s="126"/>
      <c r="X189" s="126"/>
    </row>
    <row r="190" spans="1:24" ht="25.5" customHeight="1">
      <c r="A190" s="291"/>
      <c r="B190" s="291" t="s">
        <v>52</v>
      </c>
      <c r="C190" s="60" t="s">
        <v>63</v>
      </c>
      <c r="D190" s="267" t="s">
        <v>50</v>
      </c>
      <c r="E190" s="268"/>
      <c r="F190" s="269"/>
      <c r="G190" s="83" t="s">
        <v>47</v>
      </c>
      <c r="H190" s="83" t="s">
        <v>49</v>
      </c>
      <c r="I190" s="83" t="s">
        <v>72</v>
      </c>
      <c r="J190" s="62">
        <f>SUM(J192:J194)</f>
        <v>7555220</v>
      </c>
      <c r="K190" s="62">
        <f>SUM(K192:K194)</f>
        <v>7438010.4799999995</v>
      </c>
      <c r="L190" s="62">
        <f>L192+L193+L194</f>
        <v>8031452</v>
      </c>
      <c r="M190" s="62">
        <f>M192+M193+M194</f>
        <v>7887340.5600000005</v>
      </c>
      <c r="N190" s="96"/>
      <c r="O190" s="307" t="s">
        <v>169</v>
      </c>
      <c r="P190" s="10"/>
      <c r="Q190" s="129"/>
      <c r="R190" s="129"/>
    </row>
    <row r="191" spans="1:24">
      <c r="A191" s="291"/>
      <c r="B191" s="291"/>
      <c r="C191" s="61" t="s">
        <v>1</v>
      </c>
      <c r="D191" s="296"/>
      <c r="E191" s="296"/>
      <c r="F191" s="296"/>
      <c r="G191" s="83"/>
      <c r="H191" s="83"/>
      <c r="I191" s="83"/>
      <c r="J191" s="63"/>
      <c r="K191" s="63"/>
      <c r="L191" s="63"/>
      <c r="M191" s="63"/>
      <c r="N191" s="63"/>
      <c r="O191" s="308"/>
      <c r="P191" s="10"/>
      <c r="Q191" s="129"/>
      <c r="R191" s="129"/>
    </row>
    <row r="192" spans="1:24" ht="17.25" customHeight="1">
      <c r="A192" s="291"/>
      <c r="B192" s="291"/>
      <c r="C192" s="292" t="s">
        <v>46</v>
      </c>
      <c r="D192" s="267" t="s">
        <v>50</v>
      </c>
      <c r="E192" s="268"/>
      <c r="F192" s="269"/>
      <c r="G192" s="83" t="s">
        <v>47</v>
      </c>
      <c r="H192" s="83" t="s">
        <v>49</v>
      </c>
      <c r="I192" s="83" t="s">
        <v>99</v>
      </c>
      <c r="J192" s="64">
        <v>5299528</v>
      </c>
      <c r="K192" s="65">
        <v>5294159.5999999996</v>
      </c>
      <c r="L192" s="65">
        <v>5785406</v>
      </c>
      <c r="M192" s="65">
        <v>5774709.6100000003</v>
      </c>
      <c r="N192" s="96"/>
      <c r="O192" s="308"/>
      <c r="P192" s="10"/>
      <c r="Q192" s="129"/>
      <c r="R192" s="129"/>
    </row>
    <row r="193" spans="1:24" ht="18" customHeight="1">
      <c r="A193" s="291"/>
      <c r="B193" s="291"/>
      <c r="C193" s="292"/>
      <c r="D193" s="267" t="s">
        <v>50</v>
      </c>
      <c r="E193" s="268"/>
      <c r="F193" s="269"/>
      <c r="G193" s="83" t="s">
        <v>47</v>
      </c>
      <c r="H193" s="83" t="s">
        <v>49</v>
      </c>
      <c r="I193" s="83" t="s">
        <v>83</v>
      </c>
      <c r="J193" s="64">
        <v>2255692</v>
      </c>
      <c r="K193" s="65">
        <v>2143850.88</v>
      </c>
      <c r="L193" s="65">
        <v>2245046</v>
      </c>
      <c r="M193" s="65">
        <v>2112630.9500000002</v>
      </c>
      <c r="N193" s="96"/>
      <c r="O193" s="308"/>
      <c r="P193" s="10"/>
      <c r="Q193" s="129"/>
      <c r="R193" s="129"/>
    </row>
    <row r="194" spans="1:24" ht="19.5" customHeight="1">
      <c r="A194" s="291"/>
      <c r="B194" s="291"/>
      <c r="C194" s="292"/>
      <c r="D194" s="267" t="s">
        <v>50</v>
      </c>
      <c r="E194" s="268"/>
      <c r="F194" s="269"/>
      <c r="G194" s="83" t="s">
        <v>47</v>
      </c>
      <c r="H194" s="83" t="s">
        <v>49</v>
      </c>
      <c r="I194" s="83" t="s">
        <v>100</v>
      </c>
      <c r="J194" s="64">
        <v>0</v>
      </c>
      <c r="K194" s="65">
        <v>0</v>
      </c>
      <c r="L194" s="65">
        <v>1000</v>
      </c>
      <c r="M194" s="65">
        <v>0</v>
      </c>
      <c r="N194" s="96"/>
      <c r="O194" s="309"/>
      <c r="P194" s="10"/>
      <c r="Q194" s="129"/>
      <c r="R194" s="129"/>
    </row>
    <row r="195" spans="1:24" ht="15.6" customHeight="1">
      <c r="A195" s="28"/>
      <c r="B195" s="28"/>
      <c r="C195" s="29"/>
      <c r="D195" s="31"/>
      <c r="E195" s="31"/>
      <c r="F195" s="31"/>
      <c r="G195" s="31"/>
      <c r="H195" s="31"/>
      <c r="I195" s="30"/>
      <c r="J195" s="30"/>
      <c r="K195" s="30"/>
      <c r="L195" s="151"/>
      <c r="M195" s="161"/>
      <c r="N195" s="32"/>
      <c r="O195" s="34"/>
      <c r="P195" s="67"/>
      <c r="Q195" s="136"/>
    </row>
    <row r="196" spans="1:24" ht="15.6" customHeight="1">
      <c r="A196" s="28"/>
      <c r="B196" s="28"/>
      <c r="C196" s="29"/>
      <c r="D196" s="31"/>
      <c r="E196" s="31"/>
      <c r="F196" s="31"/>
      <c r="G196" s="31"/>
      <c r="H196" s="31"/>
      <c r="I196" s="30"/>
      <c r="J196" s="30"/>
      <c r="K196" s="30"/>
      <c r="L196" s="151"/>
      <c r="M196" s="161"/>
      <c r="N196" s="32"/>
      <c r="O196" s="34"/>
      <c r="P196" s="67"/>
      <c r="Q196" s="136"/>
    </row>
    <row r="197" spans="1:24" ht="15.6" customHeight="1">
      <c r="A197" s="28"/>
      <c r="B197" s="361" t="s">
        <v>170</v>
      </c>
      <c r="C197" s="361"/>
      <c r="D197" s="107"/>
      <c r="E197" s="107"/>
      <c r="F197" s="107"/>
      <c r="G197" s="107"/>
      <c r="H197" s="107"/>
      <c r="I197" s="102"/>
      <c r="J197" s="102"/>
      <c r="K197" s="30"/>
      <c r="L197" s="151"/>
      <c r="M197" s="161"/>
      <c r="N197" s="32"/>
      <c r="O197" s="34"/>
      <c r="P197" s="67"/>
      <c r="Q197" s="136"/>
    </row>
    <row r="198" spans="1:24" ht="15.6" customHeight="1">
      <c r="A198" s="28"/>
      <c r="B198" s="361"/>
      <c r="C198" s="361"/>
      <c r="D198" s="107"/>
      <c r="E198" s="107"/>
      <c r="F198" s="362" t="s">
        <v>171</v>
      </c>
      <c r="G198" s="363"/>
      <c r="H198" s="363"/>
      <c r="I198" s="363"/>
      <c r="J198" s="102"/>
      <c r="K198" s="30"/>
      <c r="L198" s="151"/>
      <c r="M198" s="161"/>
      <c r="N198" s="32"/>
      <c r="O198" s="34"/>
      <c r="P198" s="67"/>
      <c r="Q198" s="136"/>
    </row>
    <row r="199" spans="1:24" ht="15.6" customHeight="1">
      <c r="A199" s="28"/>
      <c r="B199" s="23"/>
      <c r="C199" s="26"/>
      <c r="D199" s="107"/>
      <c r="E199" s="107"/>
      <c r="F199" s="107"/>
      <c r="G199" s="107"/>
      <c r="H199" s="107"/>
      <c r="I199" s="102"/>
      <c r="J199" s="102"/>
      <c r="K199" s="30"/>
      <c r="L199" s="151"/>
      <c r="M199" s="161"/>
      <c r="N199" s="32"/>
      <c r="O199" s="34"/>
      <c r="P199" s="67"/>
      <c r="Q199" s="136"/>
    </row>
    <row r="200" spans="1:24" ht="15.6" customHeight="1">
      <c r="A200" s="28"/>
      <c r="B200" s="105" t="s">
        <v>153</v>
      </c>
      <c r="C200" s="104"/>
      <c r="D200" s="101"/>
      <c r="E200" s="101"/>
      <c r="F200" s="101"/>
      <c r="G200" s="101"/>
      <c r="H200" s="101"/>
      <c r="I200" s="102"/>
      <c r="J200" s="102"/>
      <c r="K200" s="30"/>
      <c r="L200" s="151"/>
      <c r="M200" s="161"/>
      <c r="N200" s="32"/>
      <c r="O200" s="34"/>
      <c r="P200" s="67"/>
      <c r="Q200" s="136"/>
    </row>
    <row r="201" spans="1:24" ht="15.6" customHeight="1">
      <c r="A201" s="28"/>
      <c r="B201" s="105" t="s">
        <v>165</v>
      </c>
      <c r="C201" s="104"/>
      <c r="D201" s="101"/>
      <c r="E201" s="101"/>
      <c r="F201" s="101"/>
      <c r="G201" s="101"/>
      <c r="H201" s="101"/>
      <c r="I201" s="102"/>
      <c r="J201" s="102"/>
      <c r="K201" s="30"/>
      <c r="L201" s="151"/>
      <c r="M201" s="161"/>
      <c r="N201" s="32"/>
      <c r="O201" s="34"/>
      <c r="P201" s="67"/>
      <c r="Q201" s="136"/>
    </row>
    <row r="202" spans="1:24" ht="15.6" customHeight="1">
      <c r="A202" s="28"/>
      <c r="B202" s="105" t="s">
        <v>166</v>
      </c>
      <c r="C202" s="104"/>
      <c r="D202" s="101"/>
      <c r="E202" s="101"/>
      <c r="F202" s="101"/>
      <c r="G202" s="101"/>
      <c r="H202" s="101"/>
      <c r="I202" s="102"/>
      <c r="J202" s="102"/>
      <c r="K202" s="30"/>
      <c r="L202" s="151"/>
      <c r="M202" s="161"/>
      <c r="N202" s="32"/>
      <c r="O202" s="34"/>
      <c r="P202" s="67"/>
      <c r="Q202" s="136"/>
    </row>
    <row r="203" spans="1:24" ht="15.6" customHeight="1">
      <c r="A203" s="28"/>
      <c r="B203" s="28"/>
      <c r="C203" s="29"/>
      <c r="D203" s="31"/>
      <c r="E203" s="31"/>
      <c r="F203" s="31"/>
      <c r="G203" s="31"/>
      <c r="H203" s="31"/>
      <c r="I203" s="30"/>
      <c r="J203" s="30"/>
      <c r="K203" s="30"/>
      <c r="L203" s="151"/>
      <c r="M203" s="161"/>
      <c r="N203" s="32"/>
      <c r="O203" s="34"/>
      <c r="P203" s="67"/>
      <c r="Q203" s="136"/>
    </row>
    <row r="204" spans="1:24" ht="15.6" customHeight="1">
      <c r="A204" s="28"/>
      <c r="B204" s="28"/>
      <c r="C204" s="29"/>
      <c r="D204" s="31"/>
      <c r="E204" s="31"/>
      <c r="F204" s="31"/>
      <c r="G204" s="31"/>
      <c r="H204" s="31"/>
      <c r="I204" s="30"/>
      <c r="J204" s="30"/>
      <c r="K204" s="30"/>
      <c r="L204" s="151"/>
      <c r="M204" s="161"/>
      <c r="N204" s="32"/>
      <c r="O204" s="34"/>
      <c r="P204" s="67"/>
      <c r="Q204" s="136"/>
    </row>
    <row r="205" spans="1:24" s="13" customFormat="1" ht="16.5" customHeight="1">
      <c r="A205" s="23"/>
      <c r="B205" s="23"/>
      <c r="C205" s="26"/>
      <c r="J205" s="30"/>
      <c r="K205" s="30"/>
      <c r="L205" s="151"/>
      <c r="M205" s="161"/>
      <c r="N205" s="32"/>
      <c r="O205" s="34"/>
      <c r="P205" s="15"/>
      <c r="Q205" s="33"/>
      <c r="R205" s="33"/>
      <c r="S205" s="33"/>
      <c r="T205" s="33"/>
      <c r="U205" s="33"/>
      <c r="V205" s="33"/>
      <c r="W205" s="33"/>
      <c r="X205" s="33"/>
    </row>
    <row r="206" spans="1:24" s="13" customFormat="1" ht="18" customHeight="1">
      <c r="A206" s="23"/>
      <c r="D206" s="16"/>
      <c r="E206" s="16"/>
      <c r="F206" s="16"/>
      <c r="G206" s="16"/>
      <c r="H206" s="16"/>
      <c r="I206" s="16"/>
      <c r="J206" s="30"/>
      <c r="K206" s="30"/>
      <c r="L206" s="151"/>
      <c r="M206" s="161"/>
      <c r="N206" s="32"/>
      <c r="O206" s="34"/>
      <c r="P206" s="15"/>
      <c r="Q206" s="33"/>
      <c r="R206" s="33"/>
      <c r="S206" s="33"/>
      <c r="T206" s="33"/>
      <c r="U206" s="33"/>
      <c r="V206" s="33"/>
      <c r="W206" s="33"/>
      <c r="X206" s="33"/>
    </row>
    <row r="207" spans="1:24" s="13" customFormat="1" ht="18.75" customHeight="1">
      <c r="A207" s="23"/>
      <c r="D207" s="33"/>
      <c r="E207" s="33"/>
      <c r="F207" s="33"/>
      <c r="G207" s="33"/>
      <c r="H207" s="33"/>
      <c r="I207" s="33"/>
      <c r="J207" s="33"/>
      <c r="K207" s="33"/>
      <c r="L207" s="152"/>
      <c r="M207" s="152"/>
      <c r="N207" s="50"/>
      <c r="O207" s="14"/>
      <c r="P207" s="15"/>
      <c r="Q207" s="33"/>
      <c r="R207" s="33"/>
      <c r="S207" s="33"/>
      <c r="T207" s="33"/>
      <c r="U207" s="33"/>
      <c r="V207" s="33"/>
      <c r="W207" s="33"/>
      <c r="X207" s="33"/>
    </row>
    <row r="208" spans="1:24" s="13" customFormat="1">
      <c r="A208" s="23"/>
      <c r="D208" s="33"/>
      <c r="E208" s="33"/>
      <c r="F208" s="33"/>
      <c r="G208" s="33"/>
      <c r="H208" s="33"/>
      <c r="I208" s="33"/>
      <c r="L208" s="153"/>
      <c r="M208" s="153"/>
      <c r="N208" s="95"/>
      <c r="O208" s="14"/>
      <c r="P208" s="15"/>
      <c r="Q208" s="33"/>
      <c r="R208" s="33"/>
      <c r="S208" s="33"/>
      <c r="T208" s="33"/>
      <c r="U208" s="33"/>
      <c r="V208" s="33"/>
      <c r="W208" s="33"/>
      <c r="X208" s="33"/>
    </row>
    <row r="209" spans="1:24" s="13" customFormat="1">
      <c r="A209" s="23"/>
      <c r="L209" s="152"/>
      <c r="M209" s="152"/>
      <c r="N209" s="50"/>
      <c r="O209" s="14"/>
      <c r="P209" s="15"/>
      <c r="Q209" s="33"/>
      <c r="R209" s="33"/>
      <c r="S209" s="33"/>
      <c r="T209" s="33"/>
      <c r="U209" s="33"/>
      <c r="V209" s="33"/>
      <c r="W209" s="33"/>
      <c r="X209" s="33"/>
    </row>
    <row r="210" spans="1:24" s="13" customFormat="1">
      <c r="A210" s="23"/>
      <c r="L210" s="154"/>
      <c r="M210" s="162"/>
      <c r="N210" s="14"/>
      <c r="O210" s="14"/>
      <c r="P210" s="15"/>
      <c r="Q210" s="33"/>
      <c r="R210" s="33"/>
      <c r="S210" s="33"/>
      <c r="T210" s="33"/>
      <c r="U210" s="33"/>
      <c r="V210" s="33"/>
      <c r="W210" s="33"/>
      <c r="X210" s="33"/>
    </row>
    <row r="211" spans="1:24" s="13" customFormat="1">
      <c r="A211" s="23"/>
      <c r="L211" s="154"/>
      <c r="M211" s="155"/>
      <c r="N211" s="55"/>
      <c r="O211" s="14"/>
      <c r="P211" s="15"/>
      <c r="Q211" s="33"/>
      <c r="R211" s="33"/>
      <c r="S211" s="33"/>
      <c r="T211" s="33"/>
      <c r="U211" s="33"/>
      <c r="V211" s="33"/>
      <c r="W211" s="33"/>
      <c r="X211" s="33"/>
    </row>
    <row r="212" spans="1:24" s="23" customFormat="1" ht="15">
      <c r="J212" s="55"/>
      <c r="K212" s="55"/>
      <c r="L212" s="155"/>
      <c r="M212" s="155"/>
      <c r="N212" s="55"/>
      <c r="O212" s="56"/>
      <c r="P212" s="57"/>
      <c r="Q212" s="137"/>
      <c r="R212" s="137"/>
      <c r="S212" s="137"/>
      <c r="T212" s="137"/>
      <c r="U212" s="137"/>
      <c r="V212" s="137"/>
      <c r="W212" s="137"/>
      <c r="X212" s="137"/>
    </row>
    <row r="213" spans="1:24" s="23" customFormat="1" ht="15">
      <c r="J213" s="55"/>
      <c r="K213" s="55"/>
      <c r="L213" s="155"/>
      <c r="M213" s="155"/>
      <c r="N213" s="55"/>
      <c r="O213" s="56"/>
      <c r="P213" s="57"/>
      <c r="Q213" s="137"/>
      <c r="R213" s="137"/>
      <c r="S213" s="137"/>
      <c r="T213" s="137"/>
      <c r="U213" s="137"/>
      <c r="V213" s="137"/>
      <c r="W213" s="137"/>
      <c r="X213" s="137"/>
    </row>
    <row r="214" spans="1:24" s="13" customFormat="1" ht="9.6" customHeight="1">
      <c r="A214" s="23"/>
      <c r="B214" s="23"/>
      <c r="C214" s="26"/>
      <c r="L214" s="156"/>
      <c r="M214" s="156"/>
      <c r="N214" s="48"/>
      <c r="O214" s="14"/>
      <c r="P214" s="15"/>
      <c r="Q214" s="33"/>
      <c r="R214" s="33"/>
      <c r="S214" s="33"/>
      <c r="T214" s="33"/>
      <c r="U214" s="33"/>
      <c r="V214" s="33"/>
      <c r="W214" s="33"/>
      <c r="X214" s="33"/>
    </row>
    <row r="215" spans="1:24" s="13" customFormat="1" hidden="1">
      <c r="A215" s="23"/>
      <c r="B215" s="23"/>
      <c r="C215" s="26"/>
      <c r="J215" s="72"/>
      <c r="K215" s="73"/>
      <c r="L215" s="157"/>
      <c r="M215" s="157"/>
      <c r="N215" s="74"/>
      <c r="O215" s="14"/>
      <c r="P215" s="15"/>
      <c r="Q215" s="33"/>
      <c r="R215" s="33"/>
      <c r="S215" s="33"/>
      <c r="T215" s="33"/>
      <c r="U215" s="33"/>
      <c r="V215" s="33"/>
      <c r="W215" s="33"/>
      <c r="X215" s="33"/>
    </row>
    <row r="216" spans="1:24" s="13" customFormat="1" hidden="1">
      <c r="A216" s="23"/>
      <c r="B216" s="23"/>
      <c r="C216" s="26"/>
      <c r="J216" s="72"/>
      <c r="K216" s="75"/>
      <c r="L216" s="157"/>
      <c r="M216" s="157"/>
      <c r="N216" s="74"/>
      <c r="O216" s="14"/>
      <c r="P216" s="15"/>
      <c r="Q216" s="33"/>
      <c r="R216" s="33"/>
      <c r="S216" s="33"/>
      <c r="T216" s="33"/>
      <c r="U216" s="33"/>
      <c r="V216" s="33"/>
      <c r="W216" s="33"/>
      <c r="X216" s="33"/>
    </row>
    <row r="217" spans="1:24" s="13" customFormat="1" hidden="1">
      <c r="A217" s="23"/>
      <c r="B217" s="23"/>
      <c r="C217" s="26"/>
      <c r="J217" s="72"/>
      <c r="K217" s="75"/>
      <c r="L217" s="157"/>
      <c r="M217" s="157"/>
      <c r="N217" s="74"/>
      <c r="O217" s="14"/>
      <c r="P217" s="15"/>
      <c r="Q217" s="33"/>
      <c r="R217" s="33"/>
      <c r="S217" s="33"/>
      <c r="T217" s="33"/>
      <c r="U217" s="33"/>
      <c r="V217" s="33"/>
      <c r="W217" s="33"/>
      <c r="X217" s="33"/>
    </row>
    <row r="218" spans="1:24" s="13" customFormat="1" hidden="1">
      <c r="A218" s="23"/>
      <c r="B218" s="23"/>
      <c r="C218" s="26"/>
      <c r="K218" s="76"/>
      <c r="L218" s="158"/>
      <c r="M218" s="158"/>
      <c r="N218" s="77"/>
      <c r="O218" s="14"/>
      <c r="P218" s="15"/>
      <c r="Q218" s="33"/>
      <c r="R218" s="33"/>
      <c r="S218" s="33"/>
      <c r="T218" s="33"/>
      <c r="U218" s="33"/>
      <c r="V218" s="33"/>
      <c r="W218" s="33"/>
      <c r="X218" s="33"/>
    </row>
    <row r="219" spans="1:24" hidden="1">
      <c r="K219" s="78"/>
      <c r="L219" s="157"/>
      <c r="M219" s="157"/>
      <c r="N219" s="74"/>
    </row>
    <row r="220" spans="1:24">
      <c r="J220" s="52"/>
      <c r="K220" s="52"/>
      <c r="L220" s="159"/>
      <c r="M220" s="159"/>
      <c r="N220" s="52"/>
    </row>
    <row r="222" spans="1:24">
      <c r="J222" s="55"/>
      <c r="K222" s="55"/>
    </row>
    <row r="224" spans="1:24">
      <c r="J224" s="52"/>
      <c r="K224" s="52"/>
    </row>
  </sheetData>
  <autoFilter ref="C1:C224"/>
  <mergeCells count="355">
    <mergeCell ref="D123:F123"/>
    <mergeCell ref="D126:F126"/>
    <mergeCell ref="D103:F103"/>
    <mergeCell ref="B99:B102"/>
    <mergeCell ref="B197:C198"/>
    <mergeCell ref="F198:I198"/>
    <mergeCell ref="A120:A122"/>
    <mergeCell ref="B109:B116"/>
    <mergeCell ref="D109:F109"/>
    <mergeCell ref="B126:B128"/>
    <mergeCell ref="D122:F122"/>
    <mergeCell ref="D105:F105"/>
    <mergeCell ref="A184:A186"/>
    <mergeCell ref="B184:B186"/>
    <mergeCell ref="D184:F184"/>
    <mergeCell ref="D186:F186"/>
    <mergeCell ref="A153:A155"/>
    <mergeCell ref="B153:B155"/>
    <mergeCell ref="D153:F153"/>
    <mergeCell ref="D152:F152"/>
    <mergeCell ref="D150:F150"/>
    <mergeCell ref="B150:B152"/>
    <mergeCell ref="D149:F149"/>
    <mergeCell ref="A123:A125"/>
    <mergeCell ref="B123:B125"/>
    <mergeCell ref="D125:F125"/>
    <mergeCell ref="O143:O145"/>
    <mergeCell ref="O126:O128"/>
    <mergeCell ref="O146:O148"/>
    <mergeCell ref="O181:O183"/>
    <mergeCell ref="O109:O116"/>
    <mergeCell ref="O120:O122"/>
    <mergeCell ref="D65:F65"/>
    <mergeCell ref="D66:F66"/>
    <mergeCell ref="D74:F74"/>
    <mergeCell ref="D75:F75"/>
    <mergeCell ref="G113:G116"/>
    <mergeCell ref="D132:F132"/>
    <mergeCell ref="D133:F133"/>
    <mergeCell ref="D106:F106"/>
    <mergeCell ref="D176:F176"/>
    <mergeCell ref="D162:F162"/>
    <mergeCell ref="D181:F181"/>
    <mergeCell ref="D182:F182"/>
    <mergeCell ref="D183:F183"/>
    <mergeCell ref="O87:O89"/>
    <mergeCell ref="D112:F112"/>
    <mergeCell ref="D156:F156"/>
    <mergeCell ref="D79:F79"/>
    <mergeCell ref="O70:O72"/>
    <mergeCell ref="O37:O39"/>
    <mergeCell ref="D86:F86"/>
    <mergeCell ref="D85:F85"/>
    <mergeCell ref="D81:F81"/>
    <mergeCell ref="D80:F80"/>
    <mergeCell ref="O55:O57"/>
    <mergeCell ref="O93:O95"/>
    <mergeCell ref="D91:F91"/>
    <mergeCell ref="D92:F92"/>
    <mergeCell ref="D59:F59"/>
    <mergeCell ref="D60:F60"/>
    <mergeCell ref="O79:O82"/>
    <mergeCell ref="D45:F45"/>
    <mergeCell ref="O129:O131"/>
    <mergeCell ref="O96:O98"/>
    <mergeCell ref="O67:O69"/>
    <mergeCell ref="O90:O92"/>
    <mergeCell ref="O64:O66"/>
    <mergeCell ref="O61:O63"/>
    <mergeCell ref="O73:O75"/>
    <mergeCell ref="O117:O119"/>
    <mergeCell ref="O123:O125"/>
    <mergeCell ref="D97:F97"/>
    <mergeCell ref="D99:F99"/>
    <mergeCell ref="D100:F100"/>
    <mergeCell ref="D102:F102"/>
    <mergeCell ref="D101:F101"/>
    <mergeCell ref="D118:F118"/>
    <mergeCell ref="D117:F117"/>
    <mergeCell ref="D113:F116"/>
    <mergeCell ref="D111:F111"/>
    <mergeCell ref="D107:F107"/>
    <mergeCell ref="D108:F108"/>
    <mergeCell ref="D110:F110"/>
    <mergeCell ref="D104:F104"/>
    <mergeCell ref="D144:F144"/>
    <mergeCell ref="A132:A134"/>
    <mergeCell ref="A135:A138"/>
    <mergeCell ref="A146:A149"/>
    <mergeCell ref="D142:F142"/>
    <mergeCell ref="D82:F82"/>
    <mergeCell ref="B96:B98"/>
    <mergeCell ref="B87:B89"/>
    <mergeCell ref="A87:A89"/>
    <mergeCell ref="A93:A95"/>
    <mergeCell ref="D98:F98"/>
    <mergeCell ref="D94:F94"/>
    <mergeCell ref="B83:B86"/>
    <mergeCell ref="A90:A92"/>
    <mergeCell ref="B90:B92"/>
    <mergeCell ref="A83:A86"/>
    <mergeCell ref="D84:F84"/>
    <mergeCell ref="D87:F87"/>
    <mergeCell ref="D88:F88"/>
    <mergeCell ref="D89:F89"/>
    <mergeCell ref="D90:F90"/>
    <mergeCell ref="A129:A131"/>
    <mergeCell ref="C113:C116"/>
    <mergeCell ref="A106:A108"/>
    <mergeCell ref="D192:F192"/>
    <mergeCell ref="D193:F193"/>
    <mergeCell ref="D194:F194"/>
    <mergeCell ref="O150:O152"/>
    <mergeCell ref="O166:O173"/>
    <mergeCell ref="O190:O194"/>
    <mergeCell ref="D188:F188"/>
    <mergeCell ref="O178:O180"/>
    <mergeCell ref="D174:F174"/>
    <mergeCell ref="D175:F175"/>
    <mergeCell ref="D177:F177"/>
    <mergeCell ref="D171:F171"/>
    <mergeCell ref="D172:F172"/>
    <mergeCell ref="D178:F178"/>
    <mergeCell ref="D179:F179"/>
    <mergeCell ref="D180:F180"/>
    <mergeCell ref="D163:F163"/>
    <mergeCell ref="D164:F164"/>
    <mergeCell ref="D165:F165"/>
    <mergeCell ref="O187:O189"/>
    <mergeCell ref="D157:F157"/>
    <mergeCell ref="D168:F168"/>
    <mergeCell ref="D158:F158"/>
    <mergeCell ref="D159:F159"/>
    <mergeCell ref="O156:O158"/>
    <mergeCell ref="D191:F191"/>
    <mergeCell ref="D190:F190"/>
    <mergeCell ref="D187:F187"/>
    <mergeCell ref="D189:F189"/>
    <mergeCell ref="D161:F161"/>
    <mergeCell ref="A64:A66"/>
    <mergeCell ref="A9:A13"/>
    <mergeCell ref="B9:B13"/>
    <mergeCell ref="D9:F9"/>
    <mergeCell ref="D10:F10"/>
    <mergeCell ref="A73:A75"/>
    <mergeCell ref="B73:B75"/>
    <mergeCell ref="D72:F72"/>
    <mergeCell ref="A70:A72"/>
    <mergeCell ref="B70:B72"/>
    <mergeCell ref="A187:A189"/>
    <mergeCell ref="B187:B189"/>
    <mergeCell ref="A166:A173"/>
    <mergeCell ref="B166:B173"/>
    <mergeCell ref="D151:F151"/>
    <mergeCell ref="B156:B158"/>
    <mergeCell ref="A156:A158"/>
    <mergeCell ref="D73:F73"/>
    <mergeCell ref="A190:A194"/>
    <mergeCell ref="A178:A180"/>
    <mergeCell ref="B178:B180"/>
    <mergeCell ref="A159:A162"/>
    <mergeCell ref="C192:C194"/>
    <mergeCell ref="I6:I8"/>
    <mergeCell ref="D11:F11"/>
    <mergeCell ref="A31:A33"/>
    <mergeCell ref="D38:F38"/>
    <mergeCell ref="G6:G8"/>
    <mergeCell ref="D18:F18"/>
    <mergeCell ref="D19:F19"/>
    <mergeCell ref="D33:F33"/>
    <mergeCell ref="D35:F35"/>
    <mergeCell ref="D12:F12"/>
    <mergeCell ref="B18:B21"/>
    <mergeCell ref="D29:F29"/>
    <mergeCell ref="D30:F30"/>
    <mergeCell ref="B37:B39"/>
    <mergeCell ref="D37:F37"/>
    <mergeCell ref="A34:A36"/>
    <mergeCell ref="A37:A39"/>
    <mergeCell ref="B190:B194"/>
    <mergeCell ref="D146:F146"/>
    <mergeCell ref="D129:F129"/>
    <mergeCell ref="D130:F130"/>
    <mergeCell ref="D131:F131"/>
    <mergeCell ref="D124:F124"/>
    <mergeCell ref="C168:C173"/>
    <mergeCell ref="D166:F166"/>
    <mergeCell ref="D167:F167"/>
    <mergeCell ref="D169:F169"/>
    <mergeCell ref="D170:F170"/>
    <mergeCell ref="D173:F173"/>
    <mergeCell ref="D147:F147"/>
    <mergeCell ref="D160:F160"/>
    <mergeCell ref="D154:F154"/>
    <mergeCell ref="D138:F138"/>
    <mergeCell ref="D148:F148"/>
    <mergeCell ref="D139:F139"/>
    <mergeCell ref="D140:F140"/>
    <mergeCell ref="D141:F141"/>
    <mergeCell ref="D134:F134"/>
    <mergeCell ref="D135:F135"/>
    <mergeCell ref="D136:F136"/>
    <mergeCell ref="D137:F137"/>
    <mergeCell ref="D143:F143"/>
    <mergeCell ref="D145:F145"/>
    <mergeCell ref="C161:C162"/>
    <mergeCell ref="A181:A183"/>
    <mergeCell ref="B181:B183"/>
    <mergeCell ref="A174:A177"/>
    <mergeCell ref="B174:B177"/>
    <mergeCell ref="A163:A165"/>
    <mergeCell ref="B163:B165"/>
    <mergeCell ref="A14:A17"/>
    <mergeCell ref="B129:B131"/>
    <mergeCell ref="B159:B162"/>
    <mergeCell ref="B132:B134"/>
    <mergeCell ref="B135:B138"/>
    <mergeCell ref="B146:B149"/>
    <mergeCell ref="B143:B145"/>
    <mergeCell ref="A143:A145"/>
    <mergeCell ref="A150:A152"/>
    <mergeCell ref="B106:B108"/>
    <mergeCell ref="C111:C112"/>
    <mergeCell ref="A99:A102"/>
    <mergeCell ref="A109:A116"/>
    <mergeCell ref="A103:A105"/>
    <mergeCell ref="B103:B105"/>
    <mergeCell ref="A58:A60"/>
    <mergeCell ref="A40:A42"/>
    <mergeCell ref="A49:A51"/>
    <mergeCell ref="D39:F39"/>
    <mergeCell ref="A46:A48"/>
    <mergeCell ref="A55:A57"/>
    <mergeCell ref="D15:F15"/>
    <mergeCell ref="A43:A45"/>
    <mergeCell ref="B43:B45"/>
    <mergeCell ref="A22:A24"/>
    <mergeCell ref="A18:A21"/>
    <mergeCell ref="A28:A30"/>
    <mergeCell ref="B40:B42"/>
    <mergeCell ref="D40:F40"/>
    <mergeCell ref="D41:F41"/>
    <mergeCell ref="D42:F42"/>
    <mergeCell ref="B34:B36"/>
    <mergeCell ref="D36:F36"/>
    <mergeCell ref="B46:B48"/>
    <mergeCell ref="D46:F46"/>
    <mergeCell ref="D47:F47"/>
    <mergeCell ref="D48:F48"/>
    <mergeCell ref="B58:B60"/>
    <mergeCell ref="D58:F58"/>
    <mergeCell ref="D61:F61"/>
    <mergeCell ref="D5:I5"/>
    <mergeCell ref="B22:B24"/>
    <mergeCell ref="D22:F22"/>
    <mergeCell ref="D52:F52"/>
    <mergeCell ref="D53:F53"/>
    <mergeCell ref="B49:B51"/>
    <mergeCell ref="D49:F49"/>
    <mergeCell ref="D50:F50"/>
    <mergeCell ref="D23:F23"/>
    <mergeCell ref="D43:F43"/>
    <mergeCell ref="D44:F44"/>
    <mergeCell ref="B52:B54"/>
    <mergeCell ref="D28:F28"/>
    <mergeCell ref="D14:F14"/>
    <mergeCell ref="D6:F8"/>
    <mergeCell ref="B28:B30"/>
    <mergeCell ref="B31:B33"/>
    <mergeCell ref="B14:B17"/>
    <mergeCell ref="C16:C17"/>
    <mergeCell ref="D16:F17"/>
    <mergeCell ref="D24:F24"/>
    <mergeCell ref="N5:N8"/>
    <mergeCell ref="J5:M5"/>
    <mergeCell ref="B93:B95"/>
    <mergeCell ref="A96:A98"/>
    <mergeCell ref="D96:F96"/>
    <mergeCell ref="D83:F83"/>
    <mergeCell ref="D70:F70"/>
    <mergeCell ref="D71:F71"/>
    <mergeCell ref="A61:A63"/>
    <mergeCell ref="D34:F34"/>
    <mergeCell ref="D21:F21"/>
    <mergeCell ref="D20:F20"/>
    <mergeCell ref="D31:F31"/>
    <mergeCell ref="D32:F32"/>
    <mergeCell ref="B55:B57"/>
    <mergeCell ref="D55:F55"/>
    <mergeCell ref="D56:F56"/>
    <mergeCell ref="D57:F57"/>
    <mergeCell ref="D64:F64"/>
    <mergeCell ref="D62:F62"/>
    <mergeCell ref="D63:F63"/>
    <mergeCell ref="B64:B66"/>
    <mergeCell ref="B61:B63"/>
    <mergeCell ref="O6:O7"/>
    <mergeCell ref="M7:M8"/>
    <mergeCell ref="O22:O24"/>
    <mergeCell ref="O25:O27"/>
    <mergeCell ref="O28:O30"/>
    <mergeCell ref="H6:H8"/>
    <mergeCell ref="L6:M6"/>
    <mergeCell ref="L7:L8"/>
    <mergeCell ref="O34:O36"/>
    <mergeCell ref="O18:O21"/>
    <mergeCell ref="O9:O13"/>
    <mergeCell ref="B120:B122"/>
    <mergeCell ref="D128:F128"/>
    <mergeCell ref="D51:F51"/>
    <mergeCell ref="D54:F54"/>
    <mergeCell ref="A52:A54"/>
    <mergeCell ref="M1:P1"/>
    <mergeCell ref="D121:F121"/>
    <mergeCell ref="A5:A8"/>
    <mergeCell ref="B5:B8"/>
    <mergeCell ref="D13:F13"/>
    <mergeCell ref="C5:C8"/>
    <mergeCell ref="A79:A82"/>
    <mergeCell ref="B79:B82"/>
    <mergeCell ref="A25:A27"/>
    <mergeCell ref="B25:B27"/>
    <mergeCell ref="D25:F25"/>
    <mergeCell ref="D26:F26"/>
    <mergeCell ref="D27:F27"/>
    <mergeCell ref="D69:F69"/>
    <mergeCell ref="D67:F67"/>
    <mergeCell ref="D68:F68"/>
    <mergeCell ref="D93:F93"/>
    <mergeCell ref="A3:O3"/>
    <mergeCell ref="J6:K7"/>
    <mergeCell ref="O139:O142"/>
    <mergeCell ref="O163:O165"/>
    <mergeCell ref="O58:O60"/>
    <mergeCell ref="O132:O134"/>
    <mergeCell ref="O135:O138"/>
    <mergeCell ref="A117:A119"/>
    <mergeCell ref="B117:B119"/>
    <mergeCell ref="D119:F119"/>
    <mergeCell ref="B76:B78"/>
    <mergeCell ref="D76:F76"/>
    <mergeCell ref="D77:F77"/>
    <mergeCell ref="D78:F78"/>
    <mergeCell ref="A76:A78"/>
    <mergeCell ref="A67:A69"/>
    <mergeCell ref="B67:B69"/>
    <mergeCell ref="A139:A142"/>
    <mergeCell ref="B139:B142"/>
    <mergeCell ref="A126:A128"/>
    <mergeCell ref="O153:O155"/>
    <mergeCell ref="D155:F155"/>
    <mergeCell ref="D120:F120"/>
    <mergeCell ref="D95:F95"/>
    <mergeCell ref="D127:F127"/>
    <mergeCell ref="O76:O78"/>
  </mergeCells>
  <printOptions horizontalCentered="1"/>
  <pageMargins left="0.39370078740157483" right="0.39370078740157483" top="0.74803149606299213" bottom="0.27559055118110237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zoomScale="90" zoomScaleNormal="90" zoomScaleSheetLayoutView="70" workbookViewId="0">
      <pane xSplit="3" ySplit="9" topLeftCell="D10" activePane="bottomRight" state="frozen"/>
      <selection pane="topRight" activeCell="D1" sqref="D1"/>
      <selection pane="bottomLeft" activeCell="A9" sqref="A9"/>
      <selection pane="bottomRight" activeCell="D15" sqref="D15"/>
    </sheetView>
  </sheetViews>
  <sheetFormatPr defaultColWidth="9.140625" defaultRowHeight="12.75"/>
  <cols>
    <col min="1" max="1" width="14.7109375" style="18" customWidth="1"/>
    <col min="2" max="2" width="27.28515625" style="18" customWidth="1"/>
    <col min="3" max="3" width="22.140625" style="18" customWidth="1"/>
    <col min="4" max="6" width="14.85546875" style="18" customWidth="1"/>
    <col min="7" max="7" width="17.28515625" style="18" customWidth="1"/>
    <col min="8" max="8" width="16.42578125" style="18" customWidth="1"/>
    <col min="9" max="9" width="13.140625" style="18" customWidth="1"/>
    <col min="10" max="10" width="13.7109375" style="18" bestFit="1" customWidth="1"/>
    <col min="11" max="12" width="8.7109375" style="18" customWidth="1"/>
    <col min="13" max="16" width="5.7109375" style="18" customWidth="1"/>
    <col min="17" max="16384" width="9.140625" style="18"/>
  </cols>
  <sheetData>
    <row r="1" spans="1:16" ht="18.75">
      <c r="A1" s="51"/>
      <c r="B1" s="17"/>
      <c r="C1" s="17"/>
      <c r="D1" s="17"/>
      <c r="E1" s="17"/>
      <c r="F1" s="17"/>
      <c r="G1" s="17"/>
      <c r="H1" s="70"/>
    </row>
    <row r="2" spans="1:16" ht="77.25" customHeight="1">
      <c r="A2" s="17"/>
      <c r="B2" s="17"/>
      <c r="C2" s="17"/>
      <c r="D2" s="17"/>
      <c r="E2" s="17"/>
      <c r="F2" s="17"/>
      <c r="G2" s="218" t="s">
        <v>147</v>
      </c>
      <c r="H2" s="218"/>
    </row>
    <row r="3" spans="1:16" ht="61.5" customHeight="1">
      <c r="A3" s="376" t="s">
        <v>15</v>
      </c>
      <c r="B3" s="376"/>
      <c r="C3" s="376"/>
      <c r="D3" s="376"/>
      <c r="E3" s="376"/>
      <c r="F3" s="376"/>
      <c r="G3" s="376"/>
      <c r="H3" s="376"/>
    </row>
    <row r="4" spans="1:16" ht="21" customHeight="1">
      <c r="A4" s="377" t="s">
        <v>76</v>
      </c>
      <c r="B4" s="377"/>
      <c r="C4" s="377"/>
      <c r="D4" s="377"/>
      <c r="E4" s="377"/>
      <c r="F4" s="377"/>
      <c r="G4" s="377"/>
      <c r="H4" s="377"/>
    </row>
    <row r="5" spans="1:16" ht="12" customHeight="1">
      <c r="A5" s="49"/>
      <c r="B5" s="49"/>
      <c r="C5" s="49"/>
      <c r="H5" s="49"/>
    </row>
    <row r="6" spans="1:16" s="20" customFormat="1" ht="15">
      <c r="D6" s="42"/>
      <c r="E6" s="42"/>
      <c r="F6" s="42"/>
      <c r="G6" s="42"/>
      <c r="H6" s="27" t="s">
        <v>13</v>
      </c>
    </row>
    <row r="7" spans="1:16" s="20" customFormat="1" ht="13.9" customHeight="1">
      <c r="A7" s="220" t="s">
        <v>16</v>
      </c>
      <c r="B7" s="220" t="s">
        <v>17</v>
      </c>
      <c r="C7" s="220" t="s">
        <v>18</v>
      </c>
      <c r="D7" s="379" t="s">
        <v>154</v>
      </c>
      <c r="E7" s="379"/>
      <c r="F7" s="381" t="s">
        <v>156</v>
      </c>
      <c r="G7" s="382"/>
      <c r="H7" s="220" t="s">
        <v>19</v>
      </c>
    </row>
    <row r="8" spans="1:16" s="20" customFormat="1" ht="24.6" customHeight="1">
      <c r="A8" s="220"/>
      <c r="B8" s="220"/>
      <c r="C8" s="220"/>
      <c r="D8" s="380"/>
      <c r="E8" s="380"/>
      <c r="F8" s="385" t="s">
        <v>92</v>
      </c>
      <c r="G8" s="383" t="s">
        <v>168</v>
      </c>
      <c r="H8" s="220"/>
    </row>
    <row r="9" spans="1:16" s="20" customFormat="1" ht="24.6" customHeight="1">
      <c r="A9" s="378"/>
      <c r="B9" s="378"/>
      <c r="C9" s="378"/>
      <c r="D9" s="37" t="s">
        <v>10</v>
      </c>
      <c r="E9" s="37" t="s">
        <v>11</v>
      </c>
      <c r="F9" s="386"/>
      <c r="G9" s="384"/>
      <c r="H9" s="378"/>
    </row>
    <row r="10" spans="1:16" ht="15.75" customHeight="1">
      <c r="A10" s="371" t="s">
        <v>4</v>
      </c>
      <c r="B10" s="371" t="s">
        <v>26</v>
      </c>
      <c r="C10" s="164" t="s">
        <v>20</v>
      </c>
      <c r="D10" s="146">
        <f t="shared" ref="D10:G10" si="0">D12+D13+D14</f>
        <v>481567931.53000003</v>
      </c>
      <c r="E10" s="146">
        <f t="shared" si="0"/>
        <v>480648498.59000003</v>
      </c>
      <c r="F10" s="146">
        <f>F12+F13+F14</f>
        <v>473771321.16999996</v>
      </c>
      <c r="G10" s="146">
        <f t="shared" si="0"/>
        <v>472396471.16999996</v>
      </c>
      <c r="H10" s="220"/>
      <c r="I10" s="106"/>
      <c r="J10" s="106"/>
      <c r="K10" s="106"/>
      <c r="L10" s="106"/>
    </row>
    <row r="11" spans="1:16" s="20" customFormat="1" ht="15.75" customHeight="1">
      <c r="A11" s="371"/>
      <c r="B11" s="371"/>
      <c r="C11" s="163" t="s">
        <v>21</v>
      </c>
      <c r="D11" s="62"/>
      <c r="E11" s="62"/>
      <c r="F11" s="62"/>
      <c r="G11" s="62"/>
      <c r="H11" s="220"/>
    </row>
    <row r="12" spans="1:16" s="20" customFormat="1" ht="15.75" customHeight="1">
      <c r="A12" s="371"/>
      <c r="B12" s="371"/>
      <c r="C12" s="163" t="s">
        <v>22</v>
      </c>
      <c r="D12" s="62">
        <f>D17+D22+D27+D32</f>
        <v>5201417.62</v>
      </c>
      <c r="E12" s="62">
        <f t="shared" ref="D12:G14" si="1">E17+E22+E27+E32</f>
        <v>5201417.62</v>
      </c>
      <c r="F12" s="62">
        <f>F17+F22+F27+F32</f>
        <v>7256717.2599999998</v>
      </c>
      <c r="G12" s="62">
        <f t="shared" si="1"/>
        <v>7141200.8700000001</v>
      </c>
      <c r="H12" s="220"/>
      <c r="I12" s="106"/>
      <c r="J12" s="106"/>
      <c r="K12" s="106"/>
      <c r="L12" s="106"/>
    </row>
    <row r="13" spans="1:16" s="20" customFormat="1" ht="15.75" customHeight="1">
      <c r="A13" s="371"/>
      <c r="B13" s="371"/>
      <c r="C13" s="163" t="s">
        <v>23</v>
      </c>
      <c r="D13" s="62">
        <f t="shared" si="1"/>
        <v>22292025.739999998</v>
      </c>
      <c r="E13" s="62">
        <f t="shared" si="1"/>
        <v>22292025.739999998</v>
      </c>
      <c r="F13" s="62">
        <f t="shared" si="1"/>
        <v>1282782.74</v>
      </c>
      <c r="G13" s="62">
        <f t="shared" si="1"/>
        <v>1066999.1300000001</v>
      </c>
      <c r="H13" s="220"/>
      <c r="I13" s="106"/>
      <c r="J13" s="106"/>
      <c r="K13" s="106"/>
      <c r="L13" s="106"/>
    </row>
    <row r="14" spans="1:16" s="20" customFormat="1" ht="15.75" customHeight="1">
      <c r="A14" s="371"/>
      <c r="B14" s="371"/>
      <c r="C14" s="163" t="s">
        <v>24</v>
      </c>
      <c r="D14" s="62">
        <f>D19+D24+D29+D34</f>
        <v>454074488.17000002</v>
      </c>
      <c r="E14" s="62">
        <f t="shared" si="1"/>
        <v>453155055.23000002</v>
      </c>
      <c r="F14" s="62">
        <f>F19+F24+F29+F34+F35</f>
        <v>465231821.16999996</v>
      </c>
      <c r="G14" s="62">
        <f t="shared" si="1"/>
        <v>464188271.16999996</v>
      </c>
      <c r="H14" s="220"/>
      <c r="I14" s="106"/>
      <c r="J14" s="106"/>
      <c r="K14" s="106"/>
      <c r="L14" s="106"/>
    </row>
    <row r="15" spans="1:16" s="20" customFormat="1" ht="15.75" customHeight="1">
      <c r="A15" s="291" t="s">
        <v>27</v>
      </c>
      <c r="B15" s="291" t="s">
        <v>2</v>
      </c>
      <c r="C15" s="163" t="s">
        <v>20</v>
      </c>
      <c r="D15" s="62">
        <f>'Прил 7'!J18</f>
        <v>107858920.69</v>
      </c>
      <c r="E15" s="62">
        <f>'Прил 7'!K18</f>
        <v>107804789.54000001</v>
      </c>
      <c r="F15" s="62">
        <f>'Прил 7'!L18</f>
        <v>90872104</v>
      </c>
      <c r="G15" s="62">
        <f>'Прил 7'!M18</f>
        <v>90872104</v>
      </c>
      <c r="H15" s="373"/>
      <c r="I15" s="106"/>
      <c r="J15" s="106"/>
      <c r="K15" s="106"/>
      <c r="L15" s="106"/>
      <c r="M15" s="40"/>
      <c r="N15" s="40"/>
      <c r="O15" s="40"/>
      <c r="P15" s="40"/>
    </row>
    <row r="16" spans="1:16" s="20" customFormat="1" ht="15.75" customHeight="1">
      <c r="A16" s="291"/>
      <c r="B16" s="291"/>
      <c r="C16" s="163" t="s">
        <v>21</v>
      </c>
      <c r="D16" s="62"/>
      <c r="E16" s="165"/>
      <c r="F16" s="62"/>
      <c r="G16" s="165"/>
      <c r="H16" s="374"/>
      <c r="I16" s="106"/>
      <c r="J16" s="106"/>
      <c r="K16" s="106"/>
      <c r="L16" s="106"/>
    </row>
    <row r="17" spans="1:16" s="20" customFormat="1" ht="15">
      <c r="A17" s="291"/>
      <c r="B17" s="291"/>
      <c r="C17" s="163" t="s">
        <v>22</v>
      </c>
      <c r="D17" s="62">
        <v>52275</v>
      </c>
      <c r="E17" s="62">
        <v>52275</v>
      </c>
      <c r="F17" s="62">
        <v>1115516.3900000001</v>
      </c>
      <c r="G17" s="62">
        <v>1000000</v>
      </c>
      <c r="H17" s="374"/>
      <c r="I17" s="106"/>
      <c r="J17" s="106"/>
      <c r="K17" s="106"/>
      <c r="L17" s="106"/>
    </row>
    <row r="18" spans="1:16" s="20" customFormat="1" ht="15.75" customHeight="1">
      <c r="A18" s="291"/>
      <c r="B18" s="291"/>
      <c r="C18" s="163" t="s">
        <v>23</v>
      </c>
      <c r="D18" s="166">
        <v>20575638</v>
      </c>
      <c r="E18" s="166">
        <v>20575638</v>
      </c>
      <c r="F18" s="166">
        <v>215783.61</v>
      </c>
      <c r="G18" s="166">
        <v>0</v>
      </c>
      <c r="H18" s="374"/>
      <c r="I18" s="106"/>
      <c r="J18" s="106"/>
      <c r="K18" s="106"/>
      <c r="L18" s="106"/>
      <c r="M18" s="40"/>
      <c r="N18" s="40"/>
      <c r="O18" s="40"/>
      <c r="P18" s="40"/>
    </row>
    <row r="19" spans="1:16" s="20" customFormat="1" ht="17.25" customHeight="1">
      <c r="A19" s="291"/>
      <c r="B19" s="291"/>
      <c r="C19" s="163" t="s">
        <v>24</v>
      </c>
      <c r="D19" s="140">
        <f>D15-D17-D18</f>
        <v>87231007.689999998</v>
      </c>
      <c r="E19" s="140">
        <f t="shared" ref="E19:G19" si="2">E15-E17-E18</f>
        <v>87176876.540000007</v>
      </c>
      <c r="F19" s="140">
        <f>F15-F17-F18</f>
        <v>89540804</v>
      </c>
      <c r="G19" s="140">
        <f t="shared" si="2"/>
        <v>89872104</v>
      </c>
      <c r="H19" s="374"/>
      <c r="I19" s="106"/>
      <c r="J19" s="106"/>
      <c r="K19" s="106"/>
      <c r="L19" s="106"/>
    </row>
    <row r="20" spans="1:16" s="20" customFormat="1" ht="15.75" customHeight="1">
      <c r="A20" s="291" t="s">
        <v>27</v>
      </c>
      <c r="B20" s="291" t="s">
        <v>9</v>
      </c>
      <c r="C20" s="163" t="s">
        <v>20</v>
      </c>
      <c r="D20" s="62">
        <f>'Прил 7'!J79</f>
        <v>209537704.16000003</v>
      </c>
      <c r="E20" s="62">
        <f>'Прил 7'!K79</f>
        <v>209333333.22000003</v>
      </c>
      <c r="F20" s="62">
        <f>'Прил 7'!L79</f>
        <v>215253479.41999999</v>
      </c>
      <c r="G20" s="62">
        <f>'Прил 7'!M79</f>
        <v>215252970.41999999</v>
      </c>
      <c r="H20" s="372"/>
      <c r="I20" s="106"/>
      <c r="J20" s="106"/>
      <c r="K20" s="106"/>
      <c r="L20" s="106"/>
    </row>
    <row r="21" spans="1:16" s="20" customFormat="1" ht="15.75" customHeight="1">
      <c r="A21" s="291"/>
      <c r="B21" s="291"/>
      <c r="C21" s="163" t="s">
        <v>21</v>
      </c>
      <c r="D21" s="62"/>
      <c r="E21" s="165"/>
      <c r="F21" s="62"/>
      <c r="G21" s="165"/>
      <c r="H21" s="372"/>
      <c r="I21" s="106"/>
      <c r="J21" s="106"/>
      <c r="K21" s="106"/>
      <c r="L21" s="106"/>
    </row>
    <row r="22" spans="1:16" s="20" customFormat="1" ht="15.75" customHeight="1">
      <c r="A22" s="291"/>
      <c r="B22" s="291"/>
      <c r="C22" s="163" t="s">
        <v>22</v>
      </c>
      <c r="D22" s="62">
        <v>5149142.62</v>
      </c>
      <c r="E22" s="62">
        <v>5149142.62</v>
      </c>
      <c r="F22" s="62">
        <v>2090309.44</v>
      </c>
      <c r="G22" s="62">
        <v>2090309.44</v>
      </c>
      <c r="H22" s="372"/>
      <c r="I22" s="106"/>
      <c r="J22" s="106"/>
      <c r="K22" s="106"/>
      <c r="L22" s="106"/>
      <c r="M22" s="40"/>
      <c r="N22" s="40"/>
      <c r="O22" s="40"/>
      <c r="P22" s="40"/>
    </row>
    <row r="23" spans="1:16" s="20" customFormat="1" ht="15.75" customHeight="1">
      <c r="A23" s="291"/>
      <c r="B23" s="291"/>
      <c r="C23" s="163" t="s">
        <v>23</v>
      </c>
      <c r="D23" s="166">
        <v>1716387.74</v>
      </c>
      <c r="E23" s="62">
        <v>1716387.74</v>
      </c>
      <c r="F23" s="166">
        <v>853790.56</v>
      </c>
      <c r="G23" s="62">
        <v>853790.56</v>
      </c>
      <c r="H23" s="372"/>
      <c r="I23" s="106"/>
      <c r="J23" s="106"/>
      <c r="K23" s="106"/>
      <c r="L23" s="106"/>
      <c r="M23" s="40"/>
      <c r="N23" s="40"/>
      <c r="O23" s="40"/>
      <c r="P23" s="40"/>
    </row>
    <row r="24" spans="1:16" s="20" customFormat="1" ht="15.75" customHeight="1">
      <c r="A24" s="291"/>
      <c r="B24" s="291"/>
      <c r="C24" s="163" t="s">
        <v>24</v>
      </c>
      <c r="D24" s="62">
        <f>D20-D22-D23</f>
        <v>202672173.80000001</v>
      </c>
      <c r="E24" s="62">
        <f t="shared" ref="E24:G24" si="3">E20-E22-E23</f>
        <v>202467802.86000001</v>
      </c>
      <c r="F24" s="62">
        <f t="shared" si="3"/>
        <v>212309379.41999999</v>
      </c>
      <c r="G24" s="62">
        <f t="shared" si="3"/>
        <v>212308870.41999999</v>
      </c>
      <c r="H24" s="372"/>
      <c r="I24" s="106"/>
      <c r="J24" s="106"/>
      <c r="K24" s="106"/>
      <c r="L24" s="106"/>
    </row>
    <row r="25" spans="1:16" s="20" customFormat="1" ht="15.75" customHeight="1">
      <c r="A25" s="291" t="s">
        <v>27</v>
      </c>
      <c r="B25" s="291" t="s">
        <v>6</v>
      </c>
      <c r="C25" s="163" t="s">
        <v>20</v>
      </c>
      <c r="D25" s="167">
        <f>'Прил 7'!J146</f>
        <v>156616086.68000001</v>
      </c>
      <c r="E25" s="167">
        <f>'Прил 7'!K146</f>
        <v>156072365.34999999</v>
      </c>
      <c r="F25" s="167">
        <f>'Прил 7'!L146</f>
        <v>159614285.75</v>
      </c>
      <c r="G25" s="168">
        <f>'Прил 7'!M146</f>
        <v>158384056.19</v>
      </c>
      <c r="H25" s="375"/>
      <c r="I25" s="106"/>
      <c r="J25" s="106"/>
      <c r="K25" s="106"/>
      <c r="L25" s="106"/>
    </row>
    <row r="26" spans="1:16" s="20" customFormat="1" ht="15.75" customHeight="1">
      <c r="A26" s="291"/>
      <c r="B26" s="291"/>
      <c r="C26" s="163" t="s">
        <v>21</v>
      </c>
      <c r="D26" s="168"/>
      <c r="E26" s="169"/>
      <c r="F26" s="168"/>
      <c r="G26" s="169"/>
      <c r="H26" s="375"/>
      <c r="I26" s="106"/>
      <c r="J26" s="106"/>
      <c r="K26" s="106"/>
      <c r="L26" s="106"/>
    </row>
    <row r="27" spans="1:16" s="20" customFormat="1" ht="15.75" customHeight="1">
      <c r="A27" s="291"/>
      <c r="B27" s="291"/>
      <c r="C27" s="163" t="s">
        <v>22</v>
      </c>
      <c r="D27" s="168">
        <v>0</v>
      </c>
      <c r="E27" s="169">
        <v>0</v>
      </c>
      <c r="F27" s="168">
        <v>4050891.43</v>
      </c>
      <c r="G27" s="169">
        <v>4050891.43</v>
      </c>
      <c r="H27" s="375"/>
      <c r="I27" s="106"/>
      <c r="J27" s="106"/>
      <c r="K27" s="106"/>
      <c r="L27" s="106"/>
      <c r="M27" s="40"/>
      <c r="N27" s="40"/>
      <c r="O27" s="40"/>
      <c r="P27" s="40"/>
    </row>
    <row r="28" spans="1:16" s="20" customFormat="1" ht="15.75" customHeight="1">
      <c r="A28" s="291"/>
      <c r="B28" s="291"/>
      <c r="C28" s="163" t="s">
        <v>23</v>
      </c>
      <c r="D28" s="168">
        <v>0</v>
      </c>
      <c r="E28" s="169">
        <v>0</v>
      </c>
      <c r="F28" s="168">
        <v>213208.57</v>
      </c>
      <c r="G28" s="169">
        <v>213208.57</v>
      </c>
      <c r="H28" s="375"/>
      <c r="I28" s="106"/>
      <c r="J28" s="106"/>
      <c r="K28" s="106"/>
      <c r="L28" s="106"/>
      <c r="M28" s="40"/>
      <c r="N28" s="40"/>
      <c r="O28" s="40"/>
      <c r="P28" s="40"/>
    </row>
    <row r="29" spans="1:16" s="20" customFormat="1" ht="15.75" customHeight="1">
      <c r="A29" s="291"/>
      <c r="B29" s="291"/>
      <c r="C29" s="163" t="s">
        <v>24</v>
      </c>
      <c r="D29" s="168">
        <f>D25-D27-D28</f>
        <v>156616086.68000001</v>
      </c>
      <c r="E29" s="168">
        <f t="shared" ref="E29:G29" si="4">E25-E27-E28</f>
        <v>156072365.34999999</v>
      </c>
      <c r="F29" s="168">
        <f t="shared" si="4"/>
        <v>155350185.75</v>
      </c>
      <c r="G29" s="168">
        <f t="shared" si="4"/>
        <v>154119956.19</v>
      </c>
      <c r="H29" s="375"/>
      <c r="I29" s="106"/>
      <c r="J29" s="106"/>
      <c r="K29" s="106"/>
      <c r="L29" s="106"/>
    </row>
    <row r="30" spans="1:16" s="20" customFormat="1" ht="15.75" customHeight="1">
      <c r="A30" s="291" t="s">
        <v>27</v>
      </c>
      <c r="B30" s="291" t="s">
        <v>25</v>
      </c>
      <c r="C30" s="163" t="s">
        <v>20</v>
      </c>
      <c r="D30" s="168">
        <f>D34</f>
        <v>7555220</v>
      </c>
      <c r="E30" s="168">
        <f>E34</f>
        <v>7438010.4800000004</v>
      </c>
      <c r="F30" s="168">
        <v>8031452</v>
      </c>
      <c r="G30" s="168">
        <f>G34</f>
        <v>7887340.5599999996</v>
      </c>
      <c r="H30" s="387"/>
      <c r="I30" s="106"/>
      <c r="J30" s="106"/>
      <c r="K30" s="106"/>
      <c r="L30" s="106"/>
    </row>
    <row r="31" spans="1:16" s="20" customFormat="1" ht="15.75" customHeight="1">
      <c r="A31" s="291"/>
      <c r="B31" s="291"/>
      <c r="C31" s="163" t="s">
        <v>21</v>
      </c>
      <c r="D31" s="168"/>
      <c r="E31" s="169"/>
      <c r="F31" s="168"/>
      <c r="G31" s="169"/>
      <c r="H31" s="387"/>
      <c r="I31" s="106"/>
      <c r="J31" s="106"/>
      <c r="K31" s="106"/>
      <c r="L31" s="106"/>
    </row>
    <row r="32" spans="1:16" s="20" customFormat="1" ht="15.75" customHeight="1">
      <c r="A32" s="291"/>
      <c r="B32" s="291"/>
      <c r="C32" s="163" t="s">
        <v>22</v>
      </c>
      <c r="D32" s="168">
        <v>0</v>
      </c>
      <c r="E32" s="169">
        <v>0</v>
      </c>
      <c r="F32" s="168">
        <v>0</v>
      </c>
      <c r="G32" s="169">
        <v>0</v>
      </c>
      <c r="H32" s="387"/>
      <c r="I32" s="106"/>
      <c r="J32" s="106"/>
      <c r="K32" s="106"/>
      <c r="L32" s="106"/>
    </row>
    <row r="33" spans="1:14" s="20" customFormat="1" ht="15.75" customHeight="1">
      <c r="A33" s="291"/>
      <c r="B33" s="291"/>
      <c r="C33" s="163" t="s">
        <v>23</v>
      </c>
      <c r="D33" s="168">
        <v>0</v>
      </c>
      <c r="E33" s="169">
        <v>0</v>
      </c>
      <c r="F33" s="168">
        <v>0</v>
      </c>
      <c r="G33" s="169">
        <v>0</v>
      </c>
      <c r="H33" s="387"/>
      <c r="I33" s="106"/>
      <c r="J33" s="106"/>
      <c r="K33" s="106"/>
      <c r="L33" s="106"/>
    </row>
    <row r="34" spans="1:14" s="20" customFormat="1" ht="15.75" customHeight="1">
      <c r="A34" s="291"/>
      <c r="B34" s="291"/>
      <c r="C34" s="163" t="s">
        <v>24</v>
      </c>
      <c r="D34" s="168">
        <v>7555220</v>
      </c>
      <c r="E34" s="170">
        <v>7438010.4800000004</v>
      </c>
      <c r="F34" s="171">
        <v>8031452</v>
      </c>
      <c r="G34" s="168">
        <v>7887340.5599999996</v>
      </c>
      <c r="H34" s="387"/>
      <c r="I34" s="106"/>
      <c r="J34" s="106"/>
      <c r="K34" s="106"/>
      <c r="L34" s="106"/>
    </row>
    <row r="35" spans="1:14" s="13" customFormat="1" ht="15" customHeight="1">
      <c r="A35" s="291" t="s">
        <v>145</v>
      </c>
      <c r="B35" s="389" t="s">
        <v>146</v>
      </c>
      <c r="C35" s="163" t="s">
        <v>20</v>
      </c>
      <c r="D35" s="168">
        <f>SUM(D37:D39)</f>
        <v>0</v>
      </c>
      <c r="E35" s="168">
        <f>SUM(E37:E39)</f>
        <v>0</v>
      </c>
      <c r="F35" s="168">
        <f>SUM(F37:F39)</f>
        <v>0</v>
      </c>
      <c r="G35" s="168">
        <f t="shared" ref="G35" si="5">SUM(G37:G39)</f>
        <v>0</v>
      </c>
      <c r="H35" s="387"/>
      <c r="I35" s="106"/>
      <c r="J35" s="106"/>
      <c r="K35" s="106"/>
      <c r="L35" s="106"/>
      <c r="M35" s="79"/>
      <c r="N35" s="79"/>
    </row>
    <row r="36" spans="1:14" s="13" customFormat="1" ht="19.5" customHeight="1">
      <c r="A36" s="291"/>
      <c r="B36" s="389"/>
      <c r="C36" s="163" t="s">
        <v>21</v>
      </c>
      <c r="D36" s="168"/>
      <c r="E36" s="169"/>
      <c r="F36" s="168"/>
      <c r="G36" s="169"/>
      <c r="H36" s="387"/>
      <c r="I36" s="106"/>
      <c r="J36" s="106"/>
      <c r="K36" s="106"/>
      <c r="L36" s="106"/>
      <c r="M36" s="79"/>
      <c r="N36" s="79"/>
    </row>
    <row r="37" spans="1:14" s="13" customFormat="1" ht="21.75" customHeight="1">
      <c r="A37" s="291"/>
      <c r="B37" s="389"/>
      <c r="C37" s="163" t="s">
        <v>22</v>
      </c>
      <c r="D37" s="168">
        <v>0</v>
      </c>
      <c r="E37" s="169">
        <v>0</v>
      </c>
      <c r="F37" s="168">
        <v>0</v>
      </c>
      <c r="G37" s="169">
        <v>0</v>
      </c>
      <c r="H37" s="387"/>
      <c r="I37" s="106"/>
      <c r="J37" s="106"/>
      <c r="K37" s="106"/>
      <c r="L37" s="106"/>
      <c r="M37" s="79"/>
      <c r="N37" s="79"/>
    </row>
    <row r="38" spans="1:14" s="13" customFormat="1" ht="21" customHeight="1">
      <c r="A38" s="291"/>
      <c r="B38" s="389"/>
      <c r="C38" s="163" t="s">
        <v>23</v>
      </c>
      <c r="D38" s="168">
        <v>0</v>
      </c>
      <c r="E38" s="169">
        <v>0</v>
      </c>
      <c r="F38" s="168">
        <v>0</v>
      </c>
      <c r="G38" s="169">
        <v>0</v>
      </c>
      <c r="H38" s="387"/>
      <c r="I38" s="106"/>
      <c r="J38" s="106"/>
      <c r="K38" s="106"/>
      <c r="L38" s="106"/>
      <c r="M38" s="79"/>
      <c r="N38" s="79"/>
    </row>
    <row r="39" spans="1:14" s="13" customFormat="1" ht="24" customHeight="1">
      <c r="A39" s="291"/>
      <c r="B39" s="389"/>
      <c r="C39" s="163" t="s">
        <v>24</v>
      </c>
      <c r="D39" s="168">
        <v>0</v>
      </c>
      <c r="E39" s="168">
        <v>0</v>
      </c>
      <c r="F39" s="168">
        <f>'Прил 7'!L14</f>
        <v>0</v>
      </c>
      <c r="G39" s="168">
        <f>'Прил 7'!M15</f>
        <v>0</v>
      </c>
      <c r="H39" s="387"/>
      <c r="I39" s="106"/>
      <c r="J39" s="106"/>
      <c r="K39" s="106"/>
      <c r="L39" s="106"/>
    </row>
    <row r="40" spans="1:14" s="13" customFormat="1" ht="15.75">
      <c r="F40" s="50"/>
      <c r="G40" s="50"/>
      <c r="H40" s="14"/>
      <c r="I40" s="14"/>
      <c r="J40" s="14"/>
      <c r="K40" s="14"/>
      <c r="L40" s="14"/>
      <c r="M40" s="14"/>
      <c r="N40" s="14"/>
    </row>
    <row r="41" spans="1:14" s="13" customFormat="1" ht="18.75" customHeight="1">
      <c r="B41" s="388" t="s">
        <v>172</v>
      </c>
      <c r="C41" s="388"/>
      <c r="D41" s="388"/>
      <c r="E41" s="388"/>
      <c r="F41" s="388"/>
      <c r="G41" s="172"/>
      <c r="H41" s="172"/>
      <c r="I41" s="14"/>
      <c r="J41" s="14"/>
      <c r="K41" s="14"/>
      <c r="L41" s="14"/>
      <c r="M41" s="14"/>
      <c r="N41" s="14"/>
    </row>
    <row r="42" spans="1:14" s="13" customFormat="1" ht="15.75">
      <c r="B42" s="388"/>
      <c r="C42" s="388"/>
      <c r="D42" s="388"/>
      <c r="E42" s="388"/>
      <c r="F42" s="388"/>
      <c r="G42" s="172"/>
      <c r="H42" s="172"/>
      <c r="I42" s="14"/>
      <c r="J42" s="14"/>
      <c r="K42" s="14"/>
      <c r="L42" s="14"/>
      <c r="M42" s="14"/>
      <c r="N42" s="14"/>
    </row>
    <row r="43" spans="1:14" s="13" customFormat="1" ht="15.75">
      <c r="B43" s="105"/>
      <c r="C43" s="104"/>
      <c r="D43" s="103"/>
      <c r="E43" s="103"/>
      <c r="F43" s="33"/>
      <c r="G43" s="33"/>
      <c r="H43" s="14"/>
      <c r="I43" s="14"/>
      <c r="J43" s="14"/>
      <c r="K43" s="14"/>
      <c r="L43" s="14"/>
      <c r="M43" s="14"/>
      <c r="N43" s="14"/>
    </row>
    <row r="44" spans="1:14" ht="15.75">
      <c r="B44" s="105" t="s">
        <v>153</v>
      </c>
      <c r="C44" s="104"/>
      <c r="D44" s="103"/>
      <c r="E44" s="103"/>
      <c r="F44" s="13"/>
      <c r="G44" s="13"/>
      <c r="H44" s="19"/>
    </row>
    <row r="45" spans="1:14" ht="18" customHeight="1">
      <c r="B45" s="105" t="s">
        <v>165</v>
      </c>
      <c r="C45" s="104"/>
      <c r="D45" s="103"/>
      <c r="E45" s="103"/>
      <c r="F45" s="13"/>
      <c r="G45" s="13"/>
    </row>
    <row r="46" spans="1:14" ht="15.75">
      <c r="B46" s="105" t="s">
        <v>166</v>
      </c>
      <c r="C46" s="104"/>
      <c r="D46" s="103"/>
      <c r="E46" s="103"/>
      <c r="F46" s="13"/>
      <c r="G46" s="13"/>
    </row>
    <row r="47" spans="1:14">
      <c r="B47" s="100"/>
      <c r="C47" s="100"/>
      <c r="D47" s="100"/>
      <c r="E47" s="100"/>
      <c r="G47" s="3"/>
      <c r="H47" s="3"/>
    </row>
    <row r="48" spans="1:14">
      <c r="D48" s="106"/>
      <c r="E48" s="106"/>
      <c r="F48" s="106"/>
      <c r="G48" s="106"/>
    </row>
    <row r="50" spans="4:8" ht="21" customHeight="1">
      <c r="D50" s="100"/>
      <c r="E50" s="100"/>
      <c r="G50" s="3"/>
      <c r="H50" s="3"/>
    </row>
    <row r="51" spans="4:8">
      <c r="D51" s="100"/>
      <c r="E51" s="100"/>
      <c r="G51" s="3"/>
      <c r="H51" s="3"/>
    </row>
    <row r="52" spans="4:8">
      <c r="D52" s="100"/>
      <c r="E52" s="100"/>
      <c r="G52" s="3"/>
      <c r="H52" s="3"/>
    </row>
    <row r="53" spans="4:8">
      <c r="D53" s="100"/>
      <c r="E53" s="100"/>
      <c r="G53" s="3"/>
      <c r="H53" s="3"/>
    </row>
    <row r="54" spans="4:8">
      <c r="D54" s="100"/>
      <c r="E54" s="100"/>
      <c r="G54" s="3"/>
      <c r="H54" s="3"/>
    </row>
    <row r="55" spans="4:8">
      <c r="D55" s="100"/>
      <c r="E55" s="100"/>
      <c r="G55" s="3"/>
      <c r="H55" s="3"/>
    </row>
    <row r="56" spans="4:8">
      <c r="D56" s="100"/>
      <c r="E56" s="100"/>
      <c r="G56" s="3"/>
      <c r="H56" s="3"/>
    </row>
    <row r="57" spans="4:8">
      <c r="D57" s="100"/>
      <c r="E57" s="100"/>
      <c r="G57" s="3"/>
      <c r="H57" s="3"/>
    </row>
    <row r="58" spans="4:8">
      <c r="D58" s="100"/>
      <c r="E58" s="100"/>
      <c r="G58" s="3"/>
      <c r="H58" s="3"/>
    </row>
    <row r="59" spans="4:8">
      <c r="D59" s="100"/>
      <c r="E59" s="100"/>
      <c r="G59" s="3"/>
      <c r="H59" s="3"/>
    </row>
    <row r="60" spans="4:8">
      <c r="D60" s="100"/>
      <c r="E60" s="100"/>
      <c r="G60" s="3"/>
      <c r="H60" s="3"/>
    </row>
    <row r="61" spans="4:8">
      <c r="D61" s="100"/>
      <c r="E61" s="100"/>
      <c r="G61" s="3"/>
      <c r="H61" s="3"/>
    </row>
  </sheetData>
  <mergeCells count="30">
    <mergeCell ref="H35:H39"/>
    <mergeCell ref="B41:F42"/>
    <mergeCell ref="B35:B39"/>
    <mergeCell ref="A35:A39"/>
    <mergeCell ref="H30:H34"/>
    <mergeCell ref="G2:H2"/>
    <mergeCell ref="A3:H3"/>
    <mergeCell ref="A4:H4"/>
    <mergeCell ref="A7:A9"/>
    <mergeCell ref="B7:B9"/>
    <mergeCell ref="C7:C9"/>
    <mergeCell ref="H7:H9"/>
    <mergeCell ref="D7:E8"/>
    <mergeCell ref="F7:G7"/>
    <mergeCell ref="G8:G9"/>
    <mergeCell ref="F8:F9"/>
    <mergeCell ref="A10:A14"/>
    <mergeCell ref="B10:B14"/>
    <mergeCell ref="H10:H14"/>
    <mergeCell ref="H20:H24"/>
    <mergeCell ref="A30:A34"/>
    <mergeCell ref="B30:B34"/>
    <mergeCell ref="H15:H19"/>
    <mergeCell ref="A15:A19"/>
    <mergeCell ref="B15:B19"/>
    <mergeCell ref="A20:A24"/>
    <mergeCell ref="B20:B24"/>
    <mergeCell ref="A25:A29"/>
    <mergeCell ref="B25:B29"/>
    <mergeCell ref="H25:H29"/>
  </mergeCells>
  <printOptions horizontalCentered="1"/>
  <pageMargins left="0.23622047244094491" right="0.19685039370078741" top="0.11811023622047245" bottom="0.1181102362204724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 7</vt:lpstr>
      <vt:lpstr>Прил 8</vt:lpstr>
      <vt:lpstr>'Прил 7'!Заголовки_для_печати</vt:lpstr>
      <vt:lpstr>'Прил 7'!Область_печати</vt:lpstr>
      <vt:lpstr>'Прил 8'!Область_печати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Парфёнова</cp:lastModifiedBy>
  <cp:lastPrinted>2023-03-14T03:37:44Z</cp:lastPrinted>
  <dcterms:created xsi:type="dcterms:W3CDTF">2013-07-29T03:10:57Z</dcterms:created>
  <dcterms:modified xsi:type="dcterms:W3CDTF">2023-04-18T08:52:02Z</dcterms:modified>
</cp:coreProperties>
</file>