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0490" windowHeight="7650"/>
  </bookViews>
  <sheets>
    <sheet name="6 показатели" sheetId="18" r:id="rId1"/>
    <sheet name="7 средства по кодам" sheetId="19" r:id="rId2"/>
    <sheet name="8 средства бюджет" sheetId="20" r:id="rId3"/>
    <sheet name="9 КАИП" sheetId="21" r:id="rId4"/>
    <sheet name="10 Свод показателей МЗ" sheetId="23" r:id="rId5"/>
  </sheets>
  <definedNames>
    <definedName name="_xlnm.Print_Titles" localSheetId="1">'7 средства по кодам'!$6:$9</definedName>
    <definedName name="_xlnm.Print_Titles" localSheetId="2">'8 средства бюджет'!$6:$7</definedName>
    <definedName name="_xlnm.Print_Titles" localSheetId="3">'9 КАИП'!$7:$9</definedName>
    <definedName name="_xlnm.Print_Area" localSheetId="4">'10 Свод показателей МЗ'!$A$1:$E$77</definedName>
    <definedName name="_xlnm.Print_Area" localSheetId="1">'7 средства по кодам'!$A$1:$L$94</definedName>
    <definedName name="_xlnm.Print_Area" localSheetId="2">'8 средства бюджет'!$A$1:$H$39</definedName>
    <definedName name="_xlnm.Print_Area" localSheetId="3">'9 КАИП'!$A$1:$L$55</definedName>
  </definedNames>
  <calcPr calcId="125725" iterateDelta="1E-4"/>
</workbook>
</file>

<file path=xl/calcChain.xml><?xml version="1.0" encoding="utf-8"?>
<calcChain xmlns="http://schemas.openxmlformats.org/spreadsheetml/2006/main">
  <c r="G27" i="20"/>
  <c r="E67" i="23"/>
  <c r="D67"/>
  <c r="J13" i="18"/>
  <c r="J12"/>
  <c r="K72" i="19"/>
  <c r="J72"/>
  <c r="H72"/>
  <c r="I78"/>
  <c r="I72"/>
  <c r="K75"/>
  <c r="J75"/>
  <c r="K29"/>
  <c r="K19"/>
  <c r="J29" i="18"/>
  <c r="F11" i="20" l="1"/>
  <c r="F28"/>
  <c r="F12" s="1"/>
  <c r="J23" i="19" l="1"/>
  <c r="J19"/>
  <c r="G18" i="20" l="1"/>
  <c r="G12"/>
  <c r="G28"/>
  <c r="F23"/>
  <c r="G23"/>
  <c r="F10"/>
  <c r="F8" s="1"/>
  <c r="G10"/>
  <c r="G11"/>
  <c r="F13"/>
  <c r="G13"/>
  <c r="F18"/>
  <c r="G8" l="1"/>
  <c r="J81" i="19"/>
  <c r="K81"/>
  <c r="I81"/>
  <c r="I75" l="1"/>
  <c r="J65" l="1"/>
  <c r="K65"/>
  <c r="J61"/>
  <c r="K61"/>
  <c r="J57"/>
  <c r="K57"/>
  <c r="J53"/>
  <c r="K53"/>
  <c r="J41"/>
  <c r="K41"/>
  <c r="I38"/>
  <c r="J38"/>
  <c r="K38"/>
  <c r="J47"/>
  <c r="K47"/>
  <c r="J44"/>
  <c r="K44"/>
  <c r="I44"/>
  <c r="J35"/>
  <c r="K35"/>
  <c r="K23"/>
  <c r="I23"/>
  <c r="J29"/>
  <c r="I47"/>
  <c r="H47"/>
  <c r="I41"/>
  <c r="H41"/>
  <c r="H38"/>
  <c r="I35"/>
  <c r="H35"/>
  <c r="J13" l="1"/>
  <c r="J15" s="1"/>
  <c r="J50"/>
  <c r="J52" s="1"/>
  <c r="J69"/>
  <c r="J71" s="1"/>
  <c r="K69"/>
  <c r="K71" s="1"/>
  <c r="K50"/>
  <c r="K52" s="1"/>
  <c r="K13"/>
  <c r="H16"/>
  <c r="J10" l="1"/>
  <c r="J12" s="1"/>
  <c r="K15"/>
  <c r="K10"/>
  <c r="K12" s="1"/>
  <c r="E28" i="20"/>
  <c r="D28"/>
  <c r="E27"/>
  <c r="D27"/>
  <c r="E26"/>
  <c r="D26"/>
  <c r="D23" s="1"/>
  <c r="E25"/>
  <c r="E23" s="1"/>
  <c r="E22"/>
  <c r="D22"/>
  <c r="E21"/>
  <c r="E18" s="1"/>
  <c r="D21"/>
  <c r="D18" s="1"/>
  <c r="E17"/>
  <c r="E12" s="1"/>
  <c r="D17"/>
  <c r="E16"/>
  <c r="D16"/>
  <c r="D12"/>
  <c r="E10"/>
  <c r="E13" l="1"/>
  <c r="D13"/>
  <c r="E11"/>
  <c r="E8" s="1"/>
  <c r="D11"/>
  <c r="D8" s="1"/>
  <c r="H78" i="19" l="1"/>
  <c r="H69" s="1"/>
  <c r="H71" s="1"/>
  <c r="I29" l="1"/>
  <c r="I65" l="1"/>
  <c r="H65"/>
  <c r="I61"/>
  <c r="H61"/>
  <c r="I69"/>
  <c r="I71" s="1"/>
  <c r="I57"/>
  <c r="H57"/>
  <c r="I53"/>
  <c r="H53"/>
  <c r="H29"/>
  <c r="H23"/>
  <c r="I19"/>
  <c r="I13" s="1"/>
  <c r="I15" s="1"/>
  <c r="H19"/>
  <c r="H13" s="1"/>
  <c r="H15" s="1"/>
  <c r="I50" l="1"/>
  <c r="I10" s="1"/>
  <c r="I12" s="1"/>
  <c r="H50"/>
  <c r="H52" s="1"/>
  <c r="H10" l="1"/>
  <c r="H12" s="1"/>
  <c r="I52"/>
</calcChain>
</file>

<file path=xl/comments1.xml><?xml version="1.0" encoding="utf-8"?>
<comments xmlns="http://schemas.openxmlformats.org/spreadsheetml/2006/main">
  <authors>
    <author>Dunaeva</author>
  </authors>
  <commentList>
    <comment ref="F20" authorId="0">
      <text>
        <r>
          <rPr>
            <b/>
            <sz val="9"/>
            <color indexed="81"/>
            <rFont val="Tahoma"/>
            <charset val="1"/>
          </rPr>
          <t>Dunaeva:</t>
        </r>
        <r>
          <rPr>
            <sz val="9"/>
            <color indexed="81"/>
            <rFont val="Tahoma"/>
            <charset val="1"/>
          </rPr>
          <t xml:space="preserve">
128</t>
        </r>
      </text>
    </comment>
    <comment ref="H24" authorId="0">
      <text>
        <r>
          <rPr>
            <b/>
            <sz val="9"/>
            <color indexed="81"/>
            <rFont val="Tahoma"/>
            <charset val="1"/>
          </rPr>
          <t>Dunaeva:</t>
        </r>
        <r>
          <rPr>
            <sz val="9"/>
            <color indexed="81"/>
            <rFont val="Tahoma"/>
            <charset val="1"/>
          </rPr>
          <t xml:space="preserve">
проверить (не менее 25)</t>
        </r>
      </text>
    </comment>
    <comment ref="D29" authorId="0">
      <text>
        <r>
          <rPr>
            <b/>
            <sz val="9"/>
            <color indexed="81"/>
            <rFont val="Tahoma"/>
            <charset val="1"/>
          </rPr>
          <t>Dunaeva:</t>
        </r>
        <r>
          <rPr>
            <sz val="9"/>
            <color indexed="81"/>
            <rFont val="Tahoma"/>
            <charset val="1"/>
          </rPr>
          <t xml:space="preserve">
0,1</t>
        </r>
      </text>
    </comment>
  </commentList>
</comments>
</file>

<file path=xl/comments2.xml><?xml version="1.0" encoding="utf-8"?>
<comments xmlns="http://schemas.openxmlformats.org/spreadsheetml/2006/main">
  <authors>
    <author>Dunaeva</author>
  </authors>
  <commentList>
    <comment ref="J8" authorId="0">
      <text>
        <r>
          <rPr>
            <b/>
            <sz val="9"/>
            <color indexed="81"/>
            <rFont val="Tahoma"/>
            <family val="2"/>
            <charset val="204"/>
          </rPr>
          <t>Dunaeva:</t>
        </r>
        <r>
          <rPr>
            <sz val="9"/>
            <color indexed="81"/>
            <rFont val="Tahoma"/>
            <family val="2"/>
            <charset val="204"/>
          </rPr>
          <t xml:space="preserve">
Проверить 2022 по последней редакции МП до 01.07.2022</t>
        </r>
      </text>
    </comment>
  </commentList>
</comments>
</file>

<file path=xl/sharedStrings.xml><?xml version="1.0" encoding="utf-8"?>
<sst xmlns="http://schemas.openxmlformats.org/spreadsheetml/2006/main" count="891" uniqueCount="298">
  <si>
    <t>№ п/п</t>
  </si>
  <si>
    <t>Цель, задачи, показатели результативности</t>
  </si>
  <si>
    <t>план</t>
  </si>
  <si>
    <t>факт</t>
  </si>
  <si>
    <t>федеральный бюджет</t>
  </si>
  <si>
    <t>Весовой критерий</t>
  </si>
  <si>
    <t>Статус</t>
  </si>
  <si>
    <t xml:space="preserve">всего расходные обязательства </t>
  </si>
  <si>
    <t>Приложение № 8</t>
  </si>
  <si>
    <t>Подпрограмма 1</t>
  </si>
  <si>
    <t>Примечание</t>
  </si>
  <si>
    <t xml:space="preserve">Примечание </t>
  </si>
  <si>
    <t>Источники финансирования</t>
  </si>
  <si>
    <t>Наименование  программы, подпрограммы</t>
  </si>
  <si>
    <t>к Порядку принятия решений о разработке,  формировании и реализации муниципальных программ ЗАТО Железногорск</t>
  </si>
  <si>
    <t>Муниципальная программа</t>
  </si>
  <si>
    <t>Наименование муниципальной программы, подпрограммы муниципальной программы</t>
  </si>
  <si>
    <t>местный бюджет</t>
  </si>
  <si>
    <t>Приложение № 7</t>
  </si>
  <si>
    <t>Статус (муниципальная программа, подпрограмма)</t>
  </si>
  <si>
    <t>Примечание (оценка рисков невыполнения показателей по программе, причины невыполнения, выбор действий по преодолению)</t>
  </si>
  <si>
    <t>Информация об использовании бюджетных ассигнований местного бюджета и иных средств на реализацию муниципальной программы с указанием плановых и фактических значений</t>
  </si>
  <si>
    <t>Информация о целевых показателях и показателях результативности муниципальной программы</t>
  </si>
  <si>
    <t>Приложение № 6</t>
  </si>
  <si>
    <t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программы)</t>
  </si>
  <si>
    <t xml:space="preserve"> рублей</t>
  </si>
  <si>
    <t>краевой бюджет</t>
  </si>
  <si>
    <t>в том числе:</t>
  </si>
  <si>
    <t>Отчетный период
(два предшествующих года)</t>
  </si>
  <si>
    <t>план на год</t>
  </si>
  <si>
    <t>КЦСР</t>
  </si>
  <si>
    <t>КВСР</t>
  </si>
  <si>
    <t>КФСР</t>
  </si>
  <si>
    <t>КВР</t>
  </si>
  <si>
    <t>Расходы по годам,  рублей</t>
  </si>
  <si>
    <t>КЦСР - код целевой статьи расходов</t>
  </si>
  <si>
    <t>КВСР - код главного распорядителя бюджетных средств</t>
  </si>
  <si>
    <t>КФСР - код раздела, подраздела</t>
  </si>
  <si>
    <t>КВР - код вида расходов</t>
  </si>
  <si>
    <t>Ед. измерения</t>
  </si>
  <si>
    <t>Цель: Создание условий, обеспечивающих возможность жителям ЗАТО Железногорск систематически заниматься физической культурой и спортом</t>
  </si>
  <si>
    <t>Целевой показатель 1                               Количество посещений спортивных объектов</t>
  </si>
  <si>
    <t>Целевой показатель 2                         Количество мероприятий, проведенных в соответствии с “Календарным планом проведения официальных физкультурных мероприятий и спортивных мероприятий ЗАТО Железногорск”</t>
  </si>
  <si>
    <t>Целевой показатель 3                               Сохранность контингента учащихся в муниципальных спортивных школах от первоначального комплектования</t>
  </si>
  <si>
    <t>Целевой показатель 4                      Доля  спортсменов-разрядников,  относительно  общей  численности  занимающихся в муниципальных спортивных школах</t>
  </si>
  <si>
    <t xml:space="preserve">Целевой показатель 5
Количество присвоенных спортивных разрядов
</t>
  </si>
  <si>
    <t xml:space="preserve">Целевой показатель 6
Количество присвоенных квалификационных категорий спортивных судей
</t>
  </si>
  <si>
    <t>1.1.</t>
  </si>
  <si>
    <t>Подпрограмма 1 «Развитие массовой физической культуры и спорта»</t>
  </si>
  <si>
    <t>Количество посещений спортивных объектов</t>
  </si>
  <si>
    <t>Количество мероприятий, проведенных в соответствии с “Календарным планом проведения официальных физкультурных  мероприятий и спортивных мероприятий ЗАТО Железногорск”</t>
  </si>
  <si>
    <t>1.1.1.</t>
  </si>
  <si>
    <t>1.1.2.</t>
  </si>
  <si>
    <t>Задача 2 : Обеспечение условий для реализации программ спортивной подготовки по видам спорта в соответствии с требованиями федеральных стандартов спортивной подготовки и создание условий для формирования, подготовки и сохранения спортивного резерва</t>
  </si>
  <si>
    <t>Подпрограмма 2 «Развитие системы подготовки спортивного резерва»</t>
  </si>
  <si>
    <t>1.2.</t>
  </si>
  <si>
    <t>Сохранность контингента учащихся в муниципальных спортивных школах от первоначального комплектования</t>
  </si>
  <si>
    <t>Доля  спортсменов-разрядников,  относительно  общей  численности  занимающихся в муниципальных спортивных школах</t>
  </si>
  <si>
    <t>Количество присвоенных спортивных разрядов</t>
  </si>
  <si>
    <t>Количество присвоенных квалификационных категорий спортивных судей</t>
  </si>
  <si>
    <t>1.2.1.</t>
  </si>
  <si>
    <t>1.2.2.</t>
  </si>
  <si>
    <t>1.2.3.</t>
  </si>
  <si>
    <t>1.2.4.</t>
  </si>
  <si>
    <t>Отчет МАУ "КОСС"</t>
  </si>
  <si>
    <t>Отчеты учреждений
(МБУ СШ №1, 
МАУ СШ "Юность", 
МБУ СШ "Смена")</t>
  </si>
  <si>
    <t>человеко-часов</t>
  </si>
  <si>
    <t>Х</t>
  </si>
  <si>
    <t>штук</t>
  </si>
  <si>
    <t>процент (%)</t>
  </si>
  <si>
    <t>не менее 80</t>
  </si>
  <si>
    <t>единица</t>
  </si>
  <si>
    <t>не менее 150 000</t>
  </si>
  <si>
    <t>Наименовние главного распорядителя бюджетных средств</t>
  </si>
  <si>
    <t>КБК &lt;*&gt;</t>
  </si>
  <si>
    <t>«Развитие физической культуры и спорта в ЗАТО Железногорск»</t>
  </si>
  <si>
    <t>0900000000</t>
  </si>
  <si>
    <t>Администрация ЗАТО                          г. Железногорск</t>
  </si>
  <si>
    <t>009</t>
  </si>
  <si>
    <t>Развитие массовой физической культуры и спорта</t>
  </si>
  <si>
    <t>0910000000</t>
  </si>
  <si>
    <t>Мероприятие 1.1 подпрограммы 1</t>
  </si>
  <si>
    <t>Оказание услуг (выполнение работ) физкультурно-спортивными учреждениями</t>
  </si>
  <si>
    <t>0910000210</t>
  </si>
  <si>
    <t xml:space="preserve">в том числе: </t>
  </si>
  <si>
    <t>620</t>
  </si>
  <si>
    <t xml:space="preserve">Мероприятие 1.2 подпрограммы 1 </t>
  </si>
  <si>
    <t>Проведение занятий в клубах по месту жительства физкультурно-спортивными организациями, реализующими программы спортивной подготовки</t>
  </si>
  <si>
    <t>0910000220</t>
  </si>
  <si>
    <t>Мероприятие 4.1 подпрограммы 1</t>
  </si>
  <si>
    <t>Резерв средств на софинансирование мероприятий по краевым программам</t>
  </si>
  <si>
    <t>0910000070</t>
  </si>
  <si>
    <t>801</t>
  </si>
  <si>
    <t>1102</t>
  </si>
  <si>
    <t>870</t>
  </si>
  <si>
    <t>Мероприятие 5.1 подпрограммы 1</t>
  </si>
  <si>
    <t>Оказание содействия в реализации мероприятий по развитию физической культуры и спорта в ЗАТО Железногорск</t>
  </si>
  <si>
    <t>0910000060</t>
  </si>
  <si>
    <t>1105</t>
  </si>
  <si>
    <t>Подпрограмма 2</t>
  </si>
  <si>
    <t>«Развитие системы подготовки спортивного резерва»</t>
  </si>
  <si>
    <t>0920000000</t>
  </si>
  <si>
    <t>Мероприятие 1.1 подпрограммы 2</t>
  </si>
  <si>
    <t xml:space="preserve">Оказание услуг (выполнение работ) муниципальными спортивными школами </t>
  </si>
  <si>
    <t>0920000070</t>
  </si>
  <si>
    <t>1101</t>
  </si>
  <si>
    <t>Мероприятие 1.2 подпрограммы 2</t>
  </si>
  <si>
    <t>Организация оказания медицинской помощи лицам, занимающимся физической культурой и спортом</t>
  </si>
  <si>
    <t>0920000030</t>
  </si>
  <si>
    <t>&lt;*&gt; - КБК - коды бюджетной классификации</t>
  </si>
  <si>
    <t>Мероприятие 1.3 подпрограммы 2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</si>
  <si>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</si>
  <si>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09200S4360</t>
  </si>
  <si>
    <t>Мероприятие 1.4 подпрограммы 2</t>
  </si>
  <si>
    <t>Расходы на развитие детско-юношеского спорта</t>
  </si>
  <si>
    <t>09200S6540</t>
  </si>
  <si>
    <t>Мероприятие 6.1 подпрограммы 1</t>
  </si>
  <si>
    <t>Благоустройство территории под размещение физкультурно-оздоровительного комплекса открытого типа и монтаж спортивно-технологического оборудования</t>
  </si>
  <si>
    <t>0910000240</t>
  </si>
  <si>
    <t>610</t>
  </si>
  <si>
    <t>Расходы на выполнение требований федеральных стандартов спортивной подготовки</t>
  </si>
  <si>
    <t>09200S6500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</si>
  <si>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"Развитие физической культуры и спорта в ЗАТО Железногорск"</t>
  </si>
  <si>
    <t xml:space="preserve">Отдельное мероприятие </t>
  </si>
  <si>
    <t>0900000010</t>
  </si>
  <si>
    <t xml:space="preserve">"Развитие физической культуры и спорта в ЗАТО Железногорск" </t>
  </si>
  <si>
    <t>Всего</t>
  </si>
  <si>
    <t>"Развитие массовой  физической культуры  и спорта"</t>
  </si>
  <si>
    <t>"Развитие системы подготовки спортивного резерва"</t>
  </si>
  <si>
    <t>Подпрограмма 3</t>
  </si>
  <si>
    <t>"Развитие адаптивной физической культуры и спорта"</t>
  </si>
  <si>
    <t>09100S4180</t>
  </si>
  <si>
    <t>Мероприятие 5.2 подпрограммы 1</t>
  </si>
  <si>
    <t>09100S8450</t>
  </si>
  <si>
    <t>Мероприятие 5.3 подпрограммы 1</t>
  </si>
  <si>
    <t>0910000190</t>
  </si>
  <si>
    <t xml:space="preserve">Расходы на поддержку физкультурно-спортивных клубов по месту жительства
</t>
  </si>
  <si>
    <t xml:space="preserve">Расходы на устройство плоскостных спортивных сооружений в сельской местности
</t>
  </si>
  <si>
    <t xml:space="preserve">Приобретение оборудования и инвентаря, спортивной формы и обуви для обеспечения участия спортивных сборных команд ЗАТО Железногорск в спартакиадах Красноярского края
</t>
  </si>
  <si>
    <t>Мероприятие 1.1 подпрограммы 3</t>
  </si>
  <si>
    <t>Мероприятие 2.1 подпрограммы 3</t>
  </si>
  <si>
    <t>Организация мероприятий для лиц с ограниченными возможностями здоровья и инвалидов в соответствии с “Календарным планом проведения официальных физкультурных мероприятий и спортивных мероприятий ЗАТО Железногорск”, проведение занятий физкультурно-спортивной направленности по месту проживания указанных выше лиц</t>
  </si>
  <si>
    <t>0930000010</t>
  </si>
  <si>
    <t>«Развитие адаптивной физической культуры и спорта»</t>
  </si>
  <si>
    <t>процент</t>
  </si>
  <si>
    <t>не менее 16,9</t>
  </si>
  <si>
    <t xml:space="preserve">Целевой показатель 7:
Доля лиц с ограниченными возможностями здоровья и инвалидов, систематически занимающихся физической культурой и спортом на территории ЗАТО Железногорск, в общей численности данной категории населения
</t>
  </si>
  <si>
    <t xml:space="preserve">Данные статистической отчетности по форме
№ 3-АФК «Сведения об адаптивной физической культуре и спорте»
</t>
  </si>
  <si>
    <t>Задача 3: Оказание содействия развитию физической культуры и спорта инвалидов, лиц с ограниченными возможностями здоровья, адаптивной физической культуры и адаптивного спорта на территории ЗАТО Железногорск</t>
  </si>
  <si>
    <t>Подпрограмма 3 «Развитие адаптивной физической культуры и спорта»</t>
  </si>
  <si>
    <t>1.3.</t>
  </si>
  <si>
    <t>1.3.1.</t>
  </si>
  <si>
    <t>0930000000</t>
  </si>
  <si>
    <t>Задача 1: Обеспечение условий для развития на территории ЗАТО Железногорск физической культуры, школьного спорта и массового спорта, организация проведения официальных физкультурно-оздоровительных и спортивных мероприятий городского округа</t>
  </si>
  <si>
    <t>не менее 40</t>
  </si>
  <si>
    <t>не менее 230</t>
  </si>
  <si>
    <t>не менее 20</t>
  </si>
  <si>
    <t>Проведение занятий физкультурно-спортивной направленности по месту проживания граждан</t>
  </si>
  <si>
    <t>не менее 30</t>
  </si>
  <si>
    <t>-</t>
  </si>
  <si>
    <t>Количество участников мероприятий, организованных в  соответствии с «Календарным планом проведения официальных физкультурных мероприятий и спортивных мероприятий ЗАТО Железногорск» среди лиц с ограниченными возможностями здоровья и инвалидов, проживающих на территории городского округа</t>
  </si>
  <si>
    <t>человек</t>
  </si>
  <si>
    <t>Отчеты учреждений</t>
  </si>
  <si>
    <t>не мнее 80</t>
  </si>
  <si>
    <t>2023 (текущий год)</t>
  </si>
  <si>
    <t>Мероприятие 1.3 подпрограммы 1</t>
  </si>
  <si>
    <t>0910000250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</si>
  <si>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</si>
  <si>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09100S4370</t>
  </si>
  <si>
    <t xml:space="preserve"> Расходы на проведение занятий физической культурой и спортом лиц с ограниченными возможностями здоровья и инвалидов в клубах по месту жительства физкультурно-спортивными организациями</t>
  </si>
  <si>
    <t>2022 (отчетный год)</t>
  </si>
  <si>
    <t>Мероприятие 5.3 подпрограммы 1 2022</t>
  </si>
  <si>
    <t>Мероприятие 1.1 подпрограммы 3 2022</t>
  </si>
  <si>
    <t>отчетный период
январь - декабрь
факт</t>
  </si>
  <si>
    <t>Исполнитель: лично, 76-56-16</t>
  </si>
  <si>
    <t>отчетный период
январь - декабрь</t>
  </si>
  <si>
    <t xml:space="preserve">Распоряжения Администрации ЗАТО г. Железногорск
(№ 106пр от 22.03.2023 г.;
№ 238пр от 05.05.2023 г.;
№ 252пр от 15.05.2023 г.;
№ 259пр от 19.05.2023 г.;
№ 348пр от 10.07.2023 г.
№ 476пр от 12.09.2023г.;
№ 813пр от 21.12.2023г.)
</t>
  </si>
  <si>
    <t>не менее
 150 000</t>
  </si>
  <si>
    <t>не менее 270</t>
  </si>
  <si>
    <t>не менее  
150 000</t>
  </si>
  <si>
    <t>не менее 350</t>
  </si>
  <si>
    <t xml:space="preserve">Распоряжения Администрации ЗАТО г. Железногорск
(№ 11пр от 16.01.2023 г.;
№ 29пр от 26.01.2023 г.;
№ 48пр от 27.01.2023 г.;
№ 110пр от 01.03.2023 г.;
№ 117пр от 06.03.2023 г.;
№ 204пр от 13.04.2023 г.;
№ 235пр от 03.05.2023 г.;
№ 255пр от 16.05.2023 г.
№ 260пр от 19.05.2023 г.;
№ 283пр от 01.06.2023 г.;
№ 292пр от 13.06.2023 г.; 
№ 417пр от 23.08.2023 г.; 
№ 682пр от 01.11.2023 г.;
№ 746пр от 21.11.2023 г.;
№ 840пр от 28.12.2023 г.)
</t>
  </si>
  <si>
    <t>Приложение № 9</t>
  </si>
  <si>
    <t>к Порядку принятия решений о разработке, формировании и реализации муниципальных программ ЗАТО Железногорск</t>
  </si>
  <si>
    <t>Информация об использовании бюджетных ассигнований на осуществление бюджетных инвестиций в форме капитальных вложений в объекты муниципальной собственности ЗАТО Железногорск, бюджетных ассигнований на осуществление муниципальными бюджетными и муниципальными автономными учреждениями и муниципальными унитарными предприятиями за счет средств субсидии из бюджета ЗАТО Железногорск капитальных вложений в строительство (реконструкцию, в том числе с элементами реставрации, техническое перевооружение) объектов капитального строительства муниципальной собственности ЗАТО Железногорск или приобретение объектов недвижимого имущества в муниципальную собственность ЗАТО Железногорск</t>
  </si>
  <si>
    <t>№  п/п</t>
  </si>
  <si>
    <t>Наименование объекта, территория строительства, (приобретения) *</t>
  </si>
  <si>
    <t>Мощность объекта с указанием единиц измерения</t>
  </si>
  <si>
    <t>Годы строительства (приобретения) **</t>
  </si>
  <si>
    <t>Предполагаемая (предельная) или сметная стоимость объекта</t>
  </si>
  <si>
    <t>Остаток стоимости объекта в ценах муниципальных контрактов на начало отчетного года</t>
  </si>
  <si>
    <t>Объем бюджетных ассигнований в отчетном году (план)</t>
  </si>
  <si>
    <t>Информация по объекту ***</t>
  </si>
  <si>
    <t>всего</t>
  </si>
  <si>
    <t>аванс</t>
  </si>
  <si>
    <t>лимит</t>
  </si>
  <si>
    <t>Наименование подпрограммы 1 "Развитие массовой физической культуры и спорта"</t>
  </si>
  <si>
    <t>Главный распорядитель 1 Администрация ЗАТО г. Железногорск</t>
  </si>
  <si>
    <t>Наименование мероприятия 1</t>
  </si>
  <si>
    <t>Заказчик 1</t>
  </si>
  <si>
    <t>Объект 1</t>
  </si>
  <si>
    <t>Итого по подпрограмме 1</t>
  </si>
  <si>
    <t>Наименование подпрограммы 2 "Развитие иситемы подготовки спортивного резерва"</t>
  </si>
  <si>
    <t xml:space="preserve">Итого по программе </t>
  </si>
  <si>
    <t>* Указывается наименование объекта согласно разработанной проектной документации (заданию на разработку проектной документации) либо основные характеристики объекта недвижимого имущества, планируемого к приобретению.</t>
  </si>
  <si>
    <t>** Срок строительства (реконструкции, технического перевооружения) объекта с года начала разработки проектно-сметной документации до ввода его в эксплуатацию либо срок приобретения объекта.</t>
  </si>
  <si>
    <t xml:space="preserve">*** Указывается информация по объекту:  </t>
  </si>
  <si>
    <t>в случае разработки проектной документации указываются реквизиты утвержденной проектной документации;</t>
  </si>
  <si>
    <t>в случае выполнения строительно-монтажных работ указываются реквизиты контракта, заключенного на выполнение работ, и виды работ, выполненные в отчетном периоде;</t>
  </si>
  <si>
    <t>в случае частичного или полного неосвоения бюджетных ассигнований указываются причины, по которым произошло данное неосвоение, и меры их устранения.</t>
  </si>
  <si>
    <t>Приложение № 10</t>
  </si>
  <si>
    <t>Наименование муниципальной услуги (работы)</t>
  </si>
  <si>
    <t>Содержание муниципальной услуги (работы)</t>
  </si>
  <si>
    <t>Наименование и значение показателя объема муниципальной услуги (работы)</t>
  </si>
  <si>
    <t>пулевая стрельба, этап начальной подготовки</t>
  </si>
  <si>
    <t>Число лиц, прошедших спортивную подготовку на этапах спортивной подготовки, человек</t>
  </si>
  <si>
    <t>лыжные гонки, этап начальной подготовки</t>
  </si>
  <si>
    <t>легкая атлетика, этап начальной подготовки</t>
  </si>
  <si>
    <t>конькобежный спорт, этап начальной подготовки</t>
  </si>
  <si>
    <t>горнолыжный спорт, этап начальной подготовки</t>
  </si>
  <si>
    <t>баскетбол, этап начальной подготовки</t>
  </si>
  <si>
    <t>волейбол, этап начальной подготовки</t>
  </si>
  <si>
    <t>настольный теннис, этап совершенствования спортивного мастерства</t>
  </si>
  <si>
    <t>футбол, этап начальной подготовки</t>
  </si>
  <si>
    <t>хоккей, этап начальной подготовки</t>
  </si>
  <si>
    <t>плавание, этап начальной подготовки</t>
  </si>
  <si>
    <t>плавание, этап совершенствования спортивного мастерства</t>
  </si>
  <si>
    <t>спортивная гимнастика, этап начальной подготовки</t>
  </si>
  <si>
    <t>спортивная гимнастика, этап совершенствования спортивного мастерства</t>
  </si>
  <si>
    <t>художественная гимнастика, этап начальной подготовки</t>
  </si>
  <si>
    <t>художественная гимнастика, этап совершенствования спортивного мастерства</t>
  </si>
  <si>
    <t>спортивная борьба, этап начальной подготовки</t>
  </si>
  <si>
    <t>спортивная борьба, этап совершенствования спортивного мастерства</t>
  </si>
  <si>
    <t>бокс, этап начальной подготовки</t>
  </si>
  <si>
    <t>бокс, этап совершенствования спортивного мастерства</t>
  </si>
  <si>
    <t>дзюдо, этап начальной подготовки</t>
  </si>
  <si>
    <t>шахматы, этап начальной подготовки</t>
  </si>
  <si>
    <t>полиатлон, этап начальной подготовки</t>
  </si>
  <si>
    <t>спортивное ориентирование, этап начальной подготовки</t>
  </si>
  <si>
    <t>кикбоксинг, этап начальной подготовки</t>
  </si>
  <si>
    <t>кикбоксинг, этап совершенствования спортивного мастерства</t>
  </si>
  <si>
    <t>легкая атлетика, этап совершенствования спортивного мастерства</t>
  </si>
  <si>
    <t>Нет</t>
  </si>
  <si>
    <t>Количество спортсменов, человек</t>
  </si>
  <si>
    <t>Количество занятий, штука</t>
  </si>
  <si>
    <t>Обеспечение доступа к  объектам спорта</t>
  </si>
  <si>
    <t>Количество договоров, штука</t>
  </si>
  <si>
    <t>Организация и проведение официальных физкультурных (физкультурно-оздоровительных) мероприятий</t>
  </si>
  <si>
    <t>Уровни проведения соревнований:  Муниципальные</t>
  </si>
  <si>
    <t>Количество мероприятий, штука</t>
  </si>
  <si>
    <t>Организация и проведение официальных спортивных мероприятий</t>
  </si>
  <si>
    <t>Уровни проведения соревнований:  Муниципальные, на территории муниципального образования</t>
  </si>
  <si>
    <t xml:space="preserve">Организация мероприятий по подготовке спортивных сборных команд </t>
  </si>
  <si>
    <t>Уровни спортивных сборных команд:  Спортивные сборные команды муниципальных образований</t>
  </si>
  <si>
    <t>Проведение тестирования выполнения нормативов испытаний (тестов) комплекса ГТО</t>
  </si>
  <si>
    <t>Финансирование
за январь - декабрь 2023г.</t>
  </si>
  <si>
    <t>Фактическое освоение за январь - декабрь 2023г.</t>
  </si>
  <si>
    <t>Информация о планируемых значениях 
и фактически достигнутых значениях сводных показателей муниципальных заданий</t>
  </si>
  <si>
    <t>Реализация дополнительных образовательных программ спортивной подготовки по олимпийским видам спорта</t>
  </si>
  <si>
    <t>Реализация дополнительных образовательных программ спортивной подготовки  по олимпийским видам спорта</t>
  </si>
  <si>
    <t>пулевая стрельба, учебно-тренировочный этап (этап спортивной специализации)</t>
  </si>
  <si>
    <t>лыжные гонки, учебно-тренировочный этап (этап спортивной специализации)</t>
  </si>
  <si>
    <t>легкая атлетика, учебно-тренировочный этап (этап спортивной специализации)</t>
  </si>
  <si>
    <t>конькобежный спорт, учебно-тренировочный этап (этап спортивной специализации)</t>
  </si>
  <si>
    <t>горнолыжный спорт, учебно-тренировочный этап (этап спортивной специализации)</t>
  </si>
  <si>
    <t>баскетбол, учебно-тренировочный этап (этап спортивной специализации)</t>
  </si>
  <si>
    <t>волейбол, учебно-тренировочный этап (этап спортивной специализации)</t>
  </si>
  <si>
    <t>настольный теннис, учебно-тренировочный этап (этап спортивной специализации)</t>
  </si>
  <si>
    <t>футбол, учебно-тренировочный этап (этап спортивной специализации)</t>
  </si>
  <si>
    <t>футбол,  этап совершенствования спортивного мастерства (этап спортивной специализации)</t>
  </si>
  <si>
    <t>хоккей, учебно-тренировочный этап (этап спортивной специализации)</t>
  </si>
  <si>
    <t>плавание, учебно-тренировочный этап (этап спортивной специализации)</t>
  </si>
  <si>
    <t>спортивная гимнастика, учебно-тренировочный этап (этап спортивной специализации)</t>
  </si>
  <si>
    <t>художественная гимнастика, учебно-тренировочный этап(этап спортивной специализации)</t>
  </si>
  <si>
    <t>спортивная борьба, учебно-тренировочный этап (этап спортивной специализации)</t>
  </si>
  <si>
    <t>бокс, учебно-тренировочный этап (этап спортивной специализации)</t>
  </si>
  <si>
    <t>дзюдо, учебно-тренировочный этап (этап спортивной специализации)</t>
  </si>
  <si>
    <t>Реализация дополнительных образовательных программ спортивной подготовки  по неолимпийским видам спорта</t>
  </si>
  <si>
    <t>шахматы, учебно-тренировочный этап (этап спортивной специализации)</t>
  </si>
  <si>
    <t>шахматы, этап совершенствования спортивного мастерства</t>
  </si>
  <si>
    <t>полиатлон, учебно-тренировочный этап (этап спортивной специализации)</t>
  </si>
  <si>
    <t>спортивное ориентирование, учебно-тренировочный этап (этап спортивной специализации)</t>
  </si>
  <si>
    <t>кикбоксинг, учебно-тренировочный этап (этап спортивной специализации)</t>
  </si>
  <si>
    <t>Реализация дополнительных образовательных программ спортивной подготовки по неолимпийским видам спорта</t>
  </si>
  <si>
    <t>Реализация дополнительных образовательных программ спортивной подготовки  по спорту лиц с интеллектуальными нарушениями</t>
  </si>
  <si>
    <t>Реализация дополнительных общеразвивающих программ</t>
  </si>
  <si>
    <t>физические лица</t>
  </si>
  <si>
    <t>Количество человеко-часов</t>
  </si>
  <si>
    <t>Организация  физкультурно-спортивной работы по месту жительства граждан</t>
  </si>
  <si>
    <t>4792*/2570**</t>
  </si>
  <si>
    <t>2023 год
реализации муниципальной программы ЗАТО Железногорск</t>
  </si>
  <si>
    <t>отчетный период январь - декабрь
факт</t>
  </si>
  <si>
    <t>4899*/2573**</t>
  </si>
  <si>
    <t xml:space="preserve">Начальник Социального отдела                                                                                                                                                          </t>
  </si>
  <si>
    <t xml:space="preserve"> А.А. Кривицкая</t>
  </si>
  <si>
    <t xml:space="preserve">Начальник Социального отдела </t>
  </si>
  <si>
    <t>А.А. Кривицкая</t>
  </si>
  <si>
    <t>Начальник  Социального отдела</t>
  </si>
</sst>
</file>

<file path=xl/styles.xml><?xml version="1.0" encoding="utf-8"?>
<styleSheet xmlns="http://schemas.openxmlformats.org/spreadsheetml/2006/main">
  <numFmts count="1">
    <numFmt numFmtId="164" formatCode="#,##0.0"/>
  </numFmts>
  <fonts count="39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</font>
    <font>
      <sz val="14"/>
      <name val="Arial Cyr"/>
      <charset val="204"/>
    </font>
    <font>
      <sz val="12"/>
      <name val="Arial Cyr"/>
      <charset val="204"/>
    </font>
    <font>
      <sz val="11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0"/>
      <color indexed="8"/>
      <name val="Times New Roman"/>
      <family val="1"/>
      <charset val="204"/>
    </font>
    <font>
      <b/>
      <sz val="10"/>
      <name val="Arial Cyr"/>
      <charset val="204"/>
    </font>
    <font>
      <sz val="13"/>
      <name val="Times New Roman"/>
      <family val="1"/>
    </font>
    <font>
      <sz val="13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Arial Cyr"/>
      <charset val="204"/>
    </font>
    <font>
      <sz val="11"/>
      <color indexed="8"/>
      <name val="Times New Roman"/>
      <family val="1"/>
      <charset val="204"/>
    </font>
    <font>
      <sz val="10"/>
      <name val="Calibri"/>
      <family val="2"/>
      <charset val="204"/>
    </font>
    <font>
      <sz val="13"/>
      <color indexed="8"/>
      <name val="Times New Roman"/>
      <family val="1"/>
      <charset val="204"/>
    </font>
    <font>
      <sz val="13"/>
      <color indexed="8"/>
      <name val="Calibri"/>
      <family val="2"/>
      <charset val="204"/>
    </font>
    <font>
      <sz val="11"/>
      <color indexed="10"/>
      <name val="Times New Roman"/>
      <family val="1"/>
      <charset val="204"/>
    </font>
    <font>
      <sz val="14"/>
      <name val="Calibri"/>
      <family val="2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0" xfId="0" applyFont="1" applyFill="1" applyBorder="1" applyAlignment="1">
      <alignment horizontal="left" wrapText="1"/>
    </xf>
    <xf numFmtId="0" fontId="5" fillId="0" borderId="0" xfId="0" applyFont="1" applyAlignment="1">
      <alignment horizontal="left" wrapText="1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3" fillId="0" borderId="0" xfId="0" applyFont="1" applyBorder="1"/>
    <xf numFmtId="0" fontId="9" fillId="0" borderId="0" xfId="0" applyFont="1"/>
    <xf numFmtId="0" fontId="4" fillId="0" borderId="0" xfId="0" applyFont="1" applyAlignment="1">
      <alignment horizontal="right" wrapText="1"/>
    </xf>
    <xf numFmtId="0" fontId="10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5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wrapText="1"/>
    </xf>
    <xf numFmtId="0" fontId="11" fillId="0" borderId="0" xfId="0" applyFont="1"/>
    <xf numFmtId="0" fontId="4" fillId="0" borderId="0" xfId="0" applyFont="1" applyAlignment="1">
      <alignment horizontal="center" wrapText="1"/>
    </xf>
    <xf numFmtId="0" fontId="14" fillId="0" borderId="0" xfId="0" applyFont="1" applyFill="1" applyAlignment="1">
      <alignment horizontal="left" indent="4"/>
    </xf>
    <xf numFmtId="0" fontId="14" fillId="0" borderId="0" xfId="0" applyFont="1" applyFill="1" applyAlignment="1">
      <alignment horizontal="left" vertical="top" wrapText="1" indent="4"/>
    </xf>
    <xf numFmtId="0" fontId="5" fillId="0" borderId="0" xfId="0" applyFont="1"/>
    <xf numFmtId="0" fontId="5" fillId="0" borderId="0" xfId="0" applyFont="1" applyAlignment="1">
      <alignment horizontal="center" wrapText="1"/>
    </xf>
    <xf numFmtId="0" fontId="12" fillId="0" borderId="1" xfId="0" applyFont="1" applyBorder="1"/>
    <xf numFmtId="0" fontId="5" fillId="0" borderId="1" xfId="0" applyFont="1" applyBorder="1"/>
    <xf numFmtId="0" fontId="6" fillId="0" borderId="0" xfId="0" applyFont="1" applyBorder="1"/>
    <xf numFmtId="0" fontId="13" fillId="0" borderId="0" xfId="0" applyFont="1" applyBorder="1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wrapText="1"/>
    </xf>
    <xf numFmtId="0" fontId="6" fillId="0" borderId="0" xfId="0" applyFont="1" applyBorder="1" applyAlignment="1">
      <alignment wrapText="1"/>
    </xf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8" fillId="0" borderId="0" xfId="0" applyFont="1" applyAlignment="1">
      <alignment horizontal="left" vertical="center" indent="2"/>
    </xf>
    <xf numFmtId="0" fontId="5" fillId="0" borderId="1" xfId="0" applyFont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 indent="2"/>
    </xf>
    <xf numFmtId="0" fontId="5" fillId="0" borderId="0" xfId="0" applyFont="1" applyAlignment="1">
      <alignment horizontal="center" vertical="center"/>
    </xf>
    <xf numFmtId="0" fontId="6" fillId="0" borderId="8" xfId="0" applyFont="1" applyFill="1" applyBorder="1" applyAlignment="1">
      <alignment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0" fillId="0" borderId="0" xfId="0" applyBorder="1" applyAlignment="1">
      <alignment vertical="center"/>
    </xf>
    <xf numFmtId="0" fontId="5" fillId="0" borderId="0" xfId="0" applyFont="1" applyAlignment="1">
      <alignment horizontal="left" vertical="center"/>
    </xf>
    <xf numFmtId="4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 applyProtection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18" fillId="0" borderId="0" xfId="0" applyFont="1"/>
    <xf numFmtId="0" fontId="6" fillId="2" borderId="1" xfId="0" applyFont="1" applyFill="1" applyBorder="1" applyAlignment="1">
      <alignment horizontal="left" vertical="center"/>
    </xf>
    <xf numFmtId="4" fontId="6" fillId="2" borderId="1" xfId="0" applyNumberFormat="1" applyFont="1" applyFill="1" applyBorder="1" applyAlignment="1" applyProtection="1">
      <alignment horizontal="left" vertical="center" wrapText="1"/>
    </xf>
    <xf numFmtId="4" fontId="6" fillId="2" borderId="1" xfId="0" applyNumberFormat="1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>
      <alignment horizontal="left" vertical="center"/>
    </xf>
    <xf numFmtId="49" fontId="6" fillId="2" borderId="1" xfId="0" applyNumberFormat="1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>
      <alignment wrapText="1"/>
    </xf>
    <xf numFmtId="4" fontId="6" fillId="2" borderId="1" xfId="0" applyNumberFormat="1" applyFont="1" applyFill="1" applyBorder="1" applyAlignment="1">
      <alignment horizontal="left" vertical="center" wrapText="1"/>
    </xf>
    <xf numFmtId="0" fontId="18" fillId="0" borderId="1" xfId="0" applyFont="1" applyFill="1" applyBorder="1"/>
    <xf numFmtId="0" fontId="0" fillId="2" borderId="1" xfId="0" applyFont="1" applyFill="1" applyBorder="1" applyAlignment="1">
      <alignment horizontal="left" vertical="center"/>
    </xf>
    <xf numFmtId="0" fontId="6" fillId="0" borderId="3" xfId="0" applyFont="1" applyBorder="1" applyAlignment="1">
      <alignment wrapText="1"/>
    </xf>
    <xf numFmtId="0" fontId="2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10" fillId="2" borderId="0" xfId="0" applyFont="1" applyFill="1"/>
    <xf numFmtId="0" fontId="7" fillId="2" borderId="0" xfId="0" applyFont="1" applyFill="1" applyAlignment="1">
      <alignment horizontal="center" wrapText="1"/>
    </xf>
    <xf numFmtId="0" fontId="0" fillId="2" borderId="0" xfId="0" applyFill="1"/>
    <xf numFmtId="4" fontId="6" fillId="0" borderId="0" xfId="0" applyNumberFormat="1" applyFont="1"/>
    <xf numFmtId="49" fontId="6" fillId="2" borderId="1" xfId="0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4" fontId="0" fillId="0" borderId="0" xfId="0" applyNumberFormat="1"/>
    <xf numFmtId="0" fontId="6" fillId="2" borderId="2" xfId="0" applyFont="1" applyFill="1" applyBorder="1" applyAlignment="1">
      <alignment horizontal="center" wrapText="1"/>
    </xf>
    <xf numFmtId="0" fontId="6" fillId="0" borderId="0" xfId="0" applyFont="1" applyAlignment="1">
      <alignment wrapText="1"/>
    </xf>
    <xf numFmtId="0" fontId="6" fillId="0" borderId="1" xfId="0" applyFont="1" applyBorder="1"/>
    <xf numFmtId="0" fontId="2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0" fontId="6" fillId="2" borderId="1" xfId="0" applyNumberFormat="1" applyFont="1" applyFill="1" applyBorder="1" applyAlignment="1">
      <alignment horizontal="left" vertical="center"/>
    </xf>
    <xf numFmtId="0" fontId="0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vertical="center" wrapText="1"/>
    </xf>
    <xf numFmtId="0" fontId="0" fillId="2" borderId="0" xfId="0" applyFont="1" applyFill="1" applyAlignment="1">
      <alignment vertical="center"/>
    </xf>
    <xf numFmtId="49" fontId="6" fillId="2" borderId="0" xfId="0" applyNumberFormat="1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vertical="center"/>
    </xf>
    <xf numFmtId="0" fontId="13" fillId="2" borderId="0" xfId="0" applyFont="1" applyFill="1" applyAlignment="1">
      <alignment vertical="center" wrapText="1"/>
    </xf>
    <xf numFmtId="0" fontId="22" fillId="2" borderId="0" xfId="0" applyFont="1" applyFill="1" applyAlignment="1">
      <alignment vertical="center"/>
    </xf>
    <xf numFmtId="0" fontId="0" fillId="2" borderId="0" xfId="0" applyFont="1" applyFill="1"/>
    <xf numFmtId="0" fontId="6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10" fillId="2" borderId="0" xfId="0" applyFont="1" applyFill="1" applyBorder="1" applyAlignment="1">
      <alignment vertical="center"/>
    </xf>
    <xf numFmtId="3" fontId="6" fillId="0" borderId="1" xfId="0" applyNumberFormat="1" applyFont="1" applyBorder="1" applyAlignment="1">
      <alignment horizontal="center" vertical="top" wrapText="1"/>
    </xf>
    <xf numFmtId="0" fontId="13" fillId="2" borderId="1" xfId="0" applyFont="1" applyFill="1" applyBorder="1" applyAlignment="1">
      <alignment vertical="top" wrapText="1"/>
    </xf>
    <xf numFmtId="49" fontId="13" fillId="2" borderId="1" xfId="0" applyNumberFormat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left" vertical="center"/>
    </xf>
    <xf numFmtId="4" fontId="13" fillId="2" borderId="1" xfId="0" applyNumberFormat="1" applyFont="1" applyFill="1" applyBorder="1" applyAlignment="1">
      <alignment horizontal="left" vertical="center"/>
    </xf>
    <xf numFmtId="0" fontId="13" fillId="2" borderId="1" xfId="0" applyFont="1" applyFill="1" applyBorder="1" applyAlignment="1">
      <alignment vertical="center"/>
    </xf>
    <xf numFmtId="10" fontId="6" fillId="2" borderId="1" xfId="0" applyNumberFormat="1" applyFont="1" applyFill="1" applyBorder="1" applyAlignment="1">
      <alignment vertical="center"/>
    </xf>
    <xf numFmtId="49" fontId="13" fillId="2" borderId="1" xfId="0" applyNumberFormat="1" applyFont="1" applyFill="1" applyBorder="1" applyAlignment="1">
      <alignment horizontal="left" vertical="center" wrapText="1"/>
    </xf>
    <xf numFmtId="49" fontId="25" fillId="2" borderId="1" xfId="0" applyNumberFormat="1" applyFont="1" applyFill="1" applyBorder="1" applyAlignment="1">
      <alignment horizontal="left" vertical="center" wrapText="1"/>
    </xf>
    <xf numFmtId="4" fontId="13" fillId="2" borderId="1" xfId="0" applyNumberFormat="1" applyFont="1" applyFill="1" applyBorder="1" applyAlignment="1" applyProtection="1">
      <alignment horizontal="left" vertical="center" wrapText="1"/>
    </xf>
    <xf numFmtId="0" fontId="26" fillId="2" borderId="1" xfId="0" applyFont="1" applyFill="1" applyBorder="1" applyAlignment="1">
      <alignment vertical="center"/>
    </xf>
    <xf numFmtId="10" fontId="13" fillId="2" borderId="1" xfId="0" applyNumberFormat="1" applyFont="1" applyFill="1" applyBorder="1" applyAlignment="1">
      <alignment vertical="center"/>
    </xf>
    <xf numFmtId="10" fontId="18" fillId="0" borderId="1" xfId="0" applyNumberFormat="1" applyFont="1" applyFill="1" applyBorder="1"/>
    <xf numFmtId="10" fontId="25" fillId="0" borderId="1" xfId="0" applyNumberFormat="1" applyFont="1" applyFill="1" applyBorder="1"/>
    <xf numFmtId="4" fontId="13" fillId="2" borderId="1" xfId="0" applyNumberFormat="1" applyFont="1" applyFill="1" applyBorder="1" applyAlignment="1">
      <alignment horizontal="center" vertical="top"/>
    </xf>
    <xf numFmtId="0" fontId="13" fillId="0" borderId="7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vertical="top" wrapText="1"/>
    </xf>
    <xf numFmtId="0" fontId="5" fillId="0" borderId="0" xfId="0" applyFont="1" applyBorder="1"/>
    <xf numFmtId="0" fontId="27" fillId="0" borderId="0" xfId="0" applyFont="1" applyAlignment="1">
      <alignment vertical="center"/>
    </xf>
    <xf numFmtId="0" fontId="28" fillId="0" borderId="0" xfId="0" applyFont="1" applyBorder="1" applyAlignment="1">
      <alignment horizontal="center" vertical="center" wrapText="1"/>
    </xf>
    <xf numFmtId="0" fontId="27" fillId="0" borderId="0" xfId="0" applyFont="1" applyAlignment="1">
      <alignment horizontal="right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27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9" fillId="2" borderId="0" xfId="0" applyFont="1" applyFill="1" applyAlignment="1">
      <alignment vertical="center"/>
    </xf>
    <xf numFmtId="49" fontId="4" fillId="2" borderId="0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0" xfId="0" applyFont="1" applyFill="1"/>
    <xf numFmtId="0" fontId="4" fillId="0" borderId="0" xfId="0" applyFont="1" applyBorder="1"/>
    <xf numFmtId="0" fontId="8" fillId="0" borderId="0" xfId="0" applyFont="1" applyAlignment="1">
      <alignment vertical="center"/>
    </xf>
    <xf numFmtId="2" fontId="6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34" fillId="0" borderId="0" xfId="1" applyFont="1" applyAlignment="1"/>
    <xf numFmtId="0" fontId="32" fillId="0" borderId="0" xfId="1" applyFont="1" applyAlignment="1"/>
    <xf numFmtId="0" fontId="32" fillId="0" borderId="0" xfId="1" applyFont="1" applyAlignment="1">
      <alignment horizontal="left"/>
    </xf>
    <xf numFmtId="0" fontId="29" fillId="0" borderId="0" xfId="1" applyFont="1" applyAlignment="1">
      <alignment wrapText="1"/>
    </xf>
    <xf numFmtId="0" fontId="34" fillId="0" borderId="0" xfId="1" applyFont="1" applyAlignment="1">
      <alignment horizontal="center"/>
    </xf>
    <xf numFmtId="0" fontId="32" fillId="0" borderId="0" xfId="1" applyFont="1" applyAlignment="1">
      <alignment wrapText="1"/>
    </xf>
    <xf numFmtId="0" fontId="32" fillId="0" borderId="0" xfId="1" applyFont="1" applyAlignment="1">
      <alignment horizontal="center" vertical="center" wrapText="1"/>
    </xf>
    <xf numFmtId="0" fontId="32" fillId="0" borderId="0" xfId="1" applyFont="1" applyAlignment="1">
      <alignment vertical="center" wrapText="1"/>
    </xf>
    <xf numFmtId="0" fontId="32" fillId="0" borderId="0" xfId="1" applyFont="1" applyAlignment="1">
      <alignment horizontal="center" vertical="top" wrapText="1"/>
    </xf>
    <xf numFmtId="0" fontId="6" fillId="2" borderId="3" xfId="1" applyFont="1" applyFill="1" applyBorder="1" applyAlignment="1">
      <alignment horizontal="left" vertical="center" wrapText="1"/>
    </xf>
    <xf numFmtId="0" fontId="18" fillId="2" borderId="1" xfId="1" applyFont="1" applyFill="1" applyBorder="1" applyAlignment="1">
      <alignment horizontal="left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center" vertical="center" wrapText="1"/>
    </xf>
    <xf numFmtId="0" fontId="32" fillId="2" borderId="0" xfId="1" applyFont="1" applyFill="1" applyAlignment="1">
      <alignment horizontal="center" vertical="top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3" fontId="6" fillId="2" borderId="1" xfId="1" applyNumberFormat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vertical="center" wrapText="1"/>
    </xf>
    <xf numFmtId="3" fontId="6" fillId="2" borderId="3" xfId="1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36" fillId="0" borderId="0" xfId="1" applyFont="1" applyAlignment="1">
      <alignment wrapText="1"/>
    </xf>
    <xf numFmtId="0" fontId="6" fillId="2" borderId="2" xfId="1" applyFont="1" applyFill="1" applyBorder="1" applyAlignment="1">
      <alignment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32" fillId="0" borderId="0" xfId="1" applyFont="1" applyFill="1" applyAlignment="1">
      <alignment wrapText="1"/>
    </xf>
    <xf numFmtId="0" fontId="6" fillId="0" borderId="1" xfId="1" applyFont="1" applyFill="1" applyBorder="1" applyAlignment="1">
      <alignment vertical="top" wrapText="1"/>
    </xf>
    <xf numFmtId="0" fontId="29" fillId="0" borderId="0" xfId="1" applyFont="1"/>
    <xf numFmtId="0" fontId="7" fillId="0" borderId="0" xfId="1" applyFont="1" applyFill="1" applyBorder="1" applyAlignment="1">
      <alignment vertical="top" wrapText="1"/>
    </xf>
    <xf numFmtId="0" fontId="7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7" fillId="0" borderId="0" xfId="1" applyFont="1" applyAlignment="1">
      <alignment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horizontal="center" vertical="center" wrapText="1"/>
    </xf>
    <xf numFmtId="0" fontId="2" fillId="0" borderId="7" xfId="0" applyFont="1" applyBorder="1" applyAlignment="1">
      <alignment vertical="top"/>
    </xf>
    <xf numFmtId="0" fontId="18" fillId="2" borderId="1" xfId="1" applyFont="1" applyFill="1" applyBorder="1" applyAlignment="1">
      <alignment horizontal="center" vertical="center" wrapText="1"/>
    </xf>
    <xf numFmtId="0" fontId="18" fillId="2" borderId="1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top" wrapText="1"/>
    </xf>
    <xf numFmtId="0" fontId="2" fillId="0" borderId="0" xfId="0" applyFont="1" applyAlignment="1">
      <alignment horizontal="left" wrapText="1"/>
    </xf>
    <xf numFmtId="0" fontId="6" fillId="2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8" fillId="0" borderId="0" xfId="0" applyFont="1" applyAlignment="1">
      <alignment horizontal="left" wrapText="1"/>
    </xf>
    <xf numFmtId="0" fontId="9" fillId="0" borderId="0" xfId="0" applyFont="1" applyAlignment="1">
      <alignment wrapText="1"/>
    </xf>
    <xf numFmtId="0" fontId="4" fillId="0" borderId="0" xfId="0" applyFont="1" applyAlignment="1">
      <alignment horizontal="left" wrapText="1"/>
    </xf>
    <xf numFmtId="0" fontId="9" fillId="0" borderId="0" xfId="0" applyFont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0" xfId="0" applyFont="1" applyFill="1" applyBorder="1" applyAlignment="1">
      <alignment vertical="center" wrapText="1"/>
    </xf>
    <xf numFmtId="0" fontId="6" fillId="2" borderId="3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wrapText="1"/>
    </xf>
    <xf numFmtId="0" fontId="6" fillId="2" borderId="1" xfId="0" applyFont="1" applyFill="1" applyBorder="1" applyAlignment="1">
      <alignment vertic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right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0" fontId="6" fillId="0" borderId="9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164" fontId="29" fillId="0" borderId="3" xfId="0" applyNumberFormat="1" applyFont="1" applyFill="1" applyBorder="1" applyAlignment="1">
      <alignment horizontal="center" vertical="center" wrapText="1"/>
    </xf>
    <xf numFmtId="164" fontId="29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14" fillId="0" borderId="0" xfId="0" applyFont="1" applyFill="1" applyAlignment="1">
      <alignment horizontal="left" vertical="center" wrapText="1"/>
    </xf>
    <xf numFmtId="0" fontId="28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164" fontId="29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30" fillId="0" borderId="0" xfId="0" applyFont="1" applyAlignment="1">
      <alignment horizontal="justify" vertical="center" wrapText="1"/>
    </xf>
    <xf numFmtId="0" fontId="30" fillId="0" borderId="0" xfId="0" applyFont="1" applyAlignment="1">
      <alignment vertical="center" wrapText="1"/>
    </xf>
    <xf numFmtId="0" fontId="27" fillId="0" borderId="0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/>
    </xf>
    <xf numFmtId="0" fontId="4" fillId="0" borderId="0" xfId="1" applyFont="1" applyFill="1" applyBorder="1" applyAlignment="1">
      <alignment vertical="top" wrapText="1"/>
    </xf>
    <xf numFmtId="0" fontId="37" fillId="0" borderId="0" xfId="1" applyFont="1" applyFill="1" applyAlignment="1">
      <alignment wrapText="1"/>
    </xf>
    <xf numFmtId="0" fontId="38" fillId="0" borderId="0" xfId="1" applyFont="1" applyFill="1" applyAlignment="1">
      <alignment wrapText="1"/>
    </xf>
    <xf numFmtId="0" fontId="4" fillId="0" borderId="0" xfId="1" applyFont="1" applyFill="1" applyBorder="1" applyAlignment="1">
      <alignment horizontal="right" vertical="top" wrapText="1"/>
    </xf>
    <xf numFmtId="0" fontId="37" fillId="0" borderId="0" xfId="1" applyFont="1" applyFill="1" applyAlignment="1">
      <alignment horizontal="right" vertical="top" wrapText="1"/>
    </xf>
    <xf numFmtId="0" fontId="5" fillId="0" borderId="0" xfId="1" applyFont="1" applyAlignment="1">
      <alignment horizontal="left" vertical="center" wrapText="1"/>
    </xf>
    <xf numFmtId="0" fontId="18" fillId="2" borderId="1" xfId="1" applyFont="1" applyFill="1" applyBorder="1" applyAlignment="1">
      <alignment horizontal="center" vertical="center" wrapText="1"/>
    </xf>
    <xf numFmtId="0" fontId="18" fillId="2" borderId="5" xfId="1" applyFont="1" applyFill="1" applyBorder="1" applyAlignment="1">
      <alignment horizontal="center" vertical="center" wrapText="1"/>
    </xf>
    <xf numFmtId="0" fontId="18" fillId="2" borderId="7" xfId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33" fillId="2" borderId="1" xfId="1" applyFont="1" applyFill="1" applyBorder="1" applyAlignment="1">
      <alignment wrapText="1"/>
    </xf>
    <xf numFmtId="0" fontId="6" fillId="2" borderId="1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33" fillId="2" borderId="1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8" fillId="2" borderId="11" xfId="1" applyFont="1" applyFill="1" applyBorder="1" applyAlignment="1">
      <alignment horizontal="center" vertical="center" wrapText="1"/>
    </xf>
    <xf numFmtId="0" fontId="18" fillId="2" borderId="3" xfId="1" applyFont="1" applyFill="1" applyBorder="1" applyAlignment="1">
      <alignment horizontal="center" vertical="center" wrapText="1"/>
    </xf>
    <xf numFmtId="0" fontId="18" fillId="2" borderId="1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vertical="center" wrapText="1"/>
    </xf>
    <xf numFmtId="0" fontId="34" fillId="0" borderId="0" xfId="1" applyFont="1" applyAlignment="1">
      <alignment horizontal="left" vertical="center" wrapText="1"/>
    </xf>
    <xf numFmtId="0" fontId="35" fillId="0" borderId="0" xfId="1" applyFont="1" applyAlignment="1"/>
    <xf numFmtId="0" fontId="34" fillId="0" borderId="0" xfId="1" applyFont="1" applyAlignment="1">
      <alignment horizontal="left" wrapText="1"/>
    </xf>
    <xf numFmtId="0" fontId="34" fillId="0" borderId="0" xfId="1" applyFont="1" applyAlignment="1">
      <alignment horizontal="center" wrapText="1"/>
    </xf>
    <xf numFmtId="0" fontId="18" fillId="2" borderId="4" xfId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1052989</xdr:colOff>
      <xdr:row>17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4415314" y="40290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27</xdr:row>
      <xdr:rowOff>0</xdr:rowOff>
    </xdr:from>
    <xdr:ext cx="184731" cy="264560"/>
    <xdr:sp macro="" textlink="">
      <xdr:nvSpPr>
        <xdr:cNvPr id="3" name="TextBox 2"/>
        <xdr:cNvSpPr txBox="1"/>
      </xdr:nvSpPr>
      <xdr:spPr>
        <a:xfrm>
          <a:off x="4415314" y="489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  <xdr:oneCellAnchor>
    <xdr:from>
      <xdr:col>2</xdr:col>
      <xdr:colOff>1052989</xdr:colOff>
      <xdr:row>22</xdr:row>
      <xdr:rowOff>0</xdr:rowOff>
    </xdr:from>
    <xdr:ext cx="184731" cy="264560"/>
    <xdr:sp macro="" textlink="">
      <xdr:nvSpPr>
        <xdr:cNvPr id="4" name="TextBox 3"/>
        <xdr:cNvSpPr txBox="1"/>
      </xdr:nvSpPr>
      <xdr:spPr>
        <a:xfrm>
          <a:off x="5405914" y="56007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T40"/>
  <sheetViews>
    <sheetView tabSelected="1" zoomScaleNormal="100" zoomScaleSheetLayoutView="110" workbookViewId="0">
      <pane ySplit="8" topLeftCell="A30" activePane="bottomLeft" state="frozen"/>
      <selection pane="bottomLeft" activeCell="I41" sqref="I41"/>
    </sheetView>
  </sheetViews>
  <sheetFormatPr defaultColWidth="7.5703125" defaultRowHeight="12"/>
  <cols>
    <col min="1" max="1" width="5.28515625" style="2" customWidth="1"/>
    <col min="2" max="2" width="22.5703125" style="2" customWidth="1"/>
    <col min="3" max="3" width="10.7109375" style="2" customWidth="1"/>
    <col min="4" max="4" width="9.85546875" style="2" customWidth="1"/>
    <col min="5" max="10" width="13.140625" style="2" customWidth="1"/>
    <col min="11" max="11" width="23.7109375" style="2" customWidth="1"/>
    <col min="12" max="249" width="9.140625" style="2" customWidth="1"/>
    <col min="250" max="250" width="4" style="2" customWidth="1"/>
    <col min="251" max="251" width="16.85546875" style="2" customWidth="1"/>
    <col min="252" max="252" width="5.85546875" style="2" customWidth="1"/>
    <col min="253" max="253" width="8.5703125" style="2" customWidth="1"/>
    <col min="254" max="16384" width="7.5703125" style="2"/>
  </cols>
  <sheetData>
    <row r="1" spans="1:254" s="3" customFormat="1" ht="18.75">
      <c r="A1" s="4"/>
      <c r="B1" s="4"/>
      <c r="C1" s="4"/>
      <c r="D1" s="4"/>
      <c r="E1" s="4"/>
      <c r="F1" s="4"/>
      <c r="G1" s="4"/>
      <c r="H1" s="4"/>
      <c r="I1" s="202" t="s">
        <v>23</v>
      </c>
      <c r="J1" s="202"/>
      <c r="K1" s="20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</row>
    <row r="2" spans="1:254" s="1" customFormat="1" ht="48" customHeight="1">
      <c r="A2" s="4"/>
      <c r="B2" s="4"/>
      <c r="C2" s="4"/>
      <c r="D2" s="4"/>
      <c r="E2" s="4"/>
      <c r="F2" s="4"/>
      <c r="G2" s="4"/>
      <c r="H2" s="4"/>
      <c r="I2" s="203" t="s">
        <v>14</v>
      </c>
      <c r="J2" s="203"/>
      <c r="K2" s="203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</row>
    <row r="3" spans="1:254" s="1" customFormat="1" ht="14.25" customHeight="1">
      <c r="A3" s="3"/>
      <c r="B3" s="3"/>
      <c r="C3" s="3"/>
      <c r="D3" s="3"/>
      <c r="E3" s="3"/>
      <c r="F3" s="3"/>
      <c r="G3" s="3"/>
      <c r="H3" s="3"/>
      <c r="I3" s="3"/>
      <c r="J3" s="3"/>
      <c r="K3" s="6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</row>
    <row r="4" spans="1:254" s="1" customFormat="1" ht="18.75">
      <c r="A4" s="204" t="s">
        <v>22</v>
      </c>
      <c r="B4" s="204"/>
      <c r="C4" s="204"/>
      <c r="D4" s="204"/>
      <c r="E4" s="204"/>
      <c r="F4" s="204"/>
      <c r="G4" s="204"/>
      <c r="H4" s="204"/>
      <c r="I4" s="204"/>
      <c r="J4" s="204"/>
      <c r="K4" s="20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CQ4" s="4"/>
      <c r="CR4" s="4"/>
      <c r="CS4" s="4"/>
      <c r="CT4" s="4"/>
      <c r="CU4" s="4"/>
      <c r="CV4" s="4"/>
      <c r="CW4" s="4"/>
      <c r="CX4" s="4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4"/>
      <c r="DL4" s="4"/>
      <c r="DM4" s="4"/>
      <c r="DN4" s="4"/>
      <c r="DO4" s="4"/>
      <c r="DP4" s="4"/>
      <c r="DQ4" s="4"/>
      <c r="DR4" s="4"/>
      <c r="DS4" s="4"/>
      <c r="DT4" s="4"/>
      <c r="DU4" s="4"/>
      <c r="DV4" s="4"/>
      <c r="DW4" s="4"/>
      <c r="DX4" s="4"/>
      <c r="DY4" s="4"/>
      <c r="DZ4" s="4"/>
      <c r="EA4" s="4"/>
      <c r="EB4" s="4"/>
      <c r="EC4" s="4"/>
      <c r="ED4" s="4"/>
      <c r="EE4" s="4"/>
      <c r="EF4" s="4"/>
      <c r="EG4" s="4"/>
      <c r="EH4" s="4"/>
      <c r="EI4" s="4"/>
      <c r="EJ4" s="4"/>
      <c r="EK4" s="4"/>
      <c r="EL4" s="4"/>
      <c r="EM4" s="4"/>
      <c r="EN4" s="4"/>
      <c r="EO4" s="4"/>
      <c r="EP4" s="4"/>
      <c r="EQ4" s="4"/>
      <c r="ER4" s="4"/>
      <c r="ES4" s="4"/>
      <c r="ET4" s="4"/>
      <c r="EU4" s="4"/>
      <c r="EV4" s="4"/>
      <c r="EW4" s="4"/>
      <c r="EX4" s="4"/>
      <c r="EY4" s="4"/>
      <c r="EZ4" s="4"/>
      <c r="FA4" s="4"/>
      <c r="FB4" s="4"/>
      <c r="FC4" s="4"/>
      <c r="FD4" s="4"/>
      <c r="FE4" s="4"/>
      <c r="FF4" s="4"/>
      <c r="FG4" s="4"/>
      <c r="FH4" s="4"/>
      <c r="FI4" s="4"/>
      <c r="FJ4" s="4"/>
      <c r="FK4" s="4"/>
      <c r="FL4" s="4"/>
      <c r="FM4" s="4"/>
      <c r="FN4" s="4"/>
      <c r="FO4" s="4"/>
      <c r="FP4" s="4"/>
      <c r="FQ4" s="4"/>
      <c r="FR4" s="4"/>
      <c r="FS4" s="4"/>
      <c r="FT4" s="4"/>
      <c r="FU4" s="4"/>
      <c r="FV4" s="4"/>
      <c r="FW4" s="4"/>
      <c r="FX4" s="4"/>
      <c r="FY4" s="4"/>
      <c r="FZ4" s="4"/>
      <c r="GA4" s="4"/>
      <c r="GB4" s="4"/>
      <c r="GC4" s="4"/>
      <c r="GD4" s="4"/>
      <c r="GE4" s="4"/>
      <c r="GF4" s="4"/>
      <c r="GG4" s="4"/>
      <c r="GH4" s="4"/>
      <c r="GI4" s="4"/>
      <c r="GJ4" s="4"/>
      <c r="GK4" s="4"/>
      <c r="GL4" s="4"/>
      <c r="GM4" s="4"/>
      <c r="GN4" s="4"/>
      <c r="GO4" s="4"/>
      <c r="GP4" s="4"/>
      <c r="GQ4" s="4"/>
      <c r="GR4" s="4"/>
      <c r="GS4" s="4"/>
      <c r="GT4" s="4"/>
      <c r="GU4" s="4"/>
      <c r="GV4" s="4"/>
      <c r="GW4" s="4"/>
      <c r="GX4" s="4"/>
      <c r="GY4" s="4"/>
      <c r="GZ4" s="4"/>
      <c r="HA4" s="4"/>
      <c r="HB4" s="4"/>
      <c r="HC4" s="4"/>
      <c r="HD4" s="4"/>
      <c r="HE4" s="4"/>
      <c r="HF4" s="4"/>
      <c r="HG4" s="4"/>
      <c r="HH4" s="4"/>
      <c r="HI4" s="4"/>
      <c r="HJ4" s="4"/>
      <c r="HK4" s="4"/>
      <c r="HL4" s="4"/>
      <c r="HM4" s="4"/>
      <c r="HN4" s="4"/>
      <c r="HO4" s="4"/>
      <c r="HP4" s="4"/>
      <c r="HQ4" s="4"/>
      <c r="HR4" s="4"/>
      <c r="HS4" s="4"/>
      <c r="HT4" s="4"/>
      <c r="HU4" s="4"/>
      <c r="HV4" s="4"/>
      <c r="HW4" s="4"/>
      <c r="HX4" s="4"/>
      <c r="HY4" s="4"/>
      <c r="HZ4" s="4"/>
      <c r="IA4" s="4"/>
      <c r="IB4" s="4"/>
      <c r="IC4" s="4"/>
      <c r="ID4" s="4"/>
      <c r="IE4" s="4"/>
      <c r="IF4" s="4"/>
      <c r="IG4" s="4"/>
      <c r="IH4" s="4"/>
      <c r="II4" s="4"/>
      <c r="IJ4" s="4"/>
      <c r="IK4" s="4"/>
      <c r="IL4" s="4"/>
      <c r="IM4" s="4"/>
      <c r="IN4" s="4"/>
      <c r="IO4" s="4"/>
      <c r="IP4" s="4"/>
      <c r="IQ4" s="4"/>
      <c r="IR4" s="4"/>
      <c r="IS4" s="4"/>
      <c r="IT4" s="4"/>
    </row>
    <row r="5" spans="1:254" ht="12" customHeight="1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</row>
    <row r="6" spans="1:254" s="29" customFormat="1" ht="30.75" customHeight="1">
      <c r="A6" s="201" t="s">
        <v>0</v>
      </c>
      <c r="B6" s="201" t="s">
        <v>1</v>
      </c>
      <c r="C6" s="201" t="s">
        <v>39</v>
      </c>
      <c r="D6" s="201" t="s">
        <v>5</v>
      </c>
      <c r="E6" s="201" t="s">
        <v>28</v>
      </c>
      <c r="F6" s="201"/>
      <c r="G6" s="201"/>
      <c r="H6" s="201" t="s">
        <v>164</v>
      </c>
      <c r="I6" s="201"/>
      <c r="J6" s="201"/>
      <c r="K6" s="201" t="s">
        <v>20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28"/>
      <c r="AW6" s="28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  <c r="BK6" s="28"/>
      <c r="BL6" s="28"/>
      <c r="BM6" s="28"/>
      <c r="BN6" s="28"/>
      <c r="BO6" s="28"/>
      <c r="BP6" s="28"/>
      <c r="BQ6" s="28"/>
      <c r="BR6" s="28"/>
      <c r="BS6" s="28"/>
      <c r="BT6" s="28"/>
      <c r="BU6" s="28"/>
      <c r="BV6" s="28"/>
      <c r="BW6" s="28"/>
      <c r="BX6" s="28"/>
      <c r="BY6" s="28"/>
      <c r="BZ6" s="28"/>
      <c r="CA6" s="28"/>
      <c r="CB6" s="28"/>
      <c r="CC6" s="28"/>
      <c r="CD6" s="28"/>
      <c r="CE6" s="28"/>
      <c r="CF6" s="28"/>
      <c r="CG6" s="28"/>
      <c r="CH6" s="28"/>
      <c r="CI6" s="28"/>
      <c r="CJ6" s="28"/>
      <c r="CK6" s="28"/>
      <c r="CL6" s="28"/>
      <c r="CM6" s="28"/>
      <c r="CN6" s="28"/>
      <c r="CO6" s="28"/>
      <c r="CP6" s="28"/>
      <c r="CQ6" s="28"/>
      <c r="CR6" s="28"/>
      <c r="CS6" s="28"/>
      <c r="CT6" s="28"/>
      <c r="CU6" s="28"/>
      <c r="CV6" s="28"/>
      <c r="CW6" s="28"/>
      <c r="CX6" s="28"/>
      <c r="CY6" s="28"/>
      <c r="CZ6" s="28"/>
      <c r="DA6" s="28"/>
      <c r="DB6" s="28"/>
      <c r="DC6" s="28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28"/>
      <c r="EU6" s="28"/>
      <c r="EV6" s="28"/>
      <c r="EW6" s="28"/>
      <c r="EX6" s="28"/>
      <c r="EY6" s="28"/>
      <c r="EZ6" s="28"/>
      <c r="FA6" s="28"/>
      <c r="FB6" s="28"/>
      <c r="FC6" s="28"/>
      <c r="FD6" s="28"/>
      <c r="FE6" s="28"/>
      <c r="FF6" s="28"/>
      <c r="FG6" s="28"/>
      <c r="FH6" s="28"/>
      <c r="FI6" s="28"/>
      <c r="FJ6" s="28"/>
      <c r="FK6" s="28"/>
      <c r="FL6" s="28"/>
      <c r="FM6" s="28"/>
      <c r="FN6" s="28"/>
      <c r="FO6" s="28"/>
      <c r="FP6" s="28"/>
      <c r="FQ6" s="28"/>
      <c r="FR6" s="28"/>
      <c r="FS6" s="28"/>
      <c r="FT6" s="28"/>
      <c r="FU6" s="28"/>
      <c r="FV6" s="28"/>
      <c r="FW6" s="28"/>
      <c r="FX6" s="28"/>
      <c r="FY6" s="28"/>
      <c r="FZ6" s="28"/>
      <c r="GA6" s="28"/>
      <c r="GB6" s="28"/>
      <c r="GC6" s="28"/>
      <c r="GD6" s="28"/>
      <c r="GE6" s="28"/>
      <c r="GF6" s="28"/>
      <c r="GG6" s="28"/>
      <c r="GH6" s="28"/>
      <c r="GI6" s="28"/>
      <c r="GJ6" s="28"/>
      <c r="GK6" s="28"/>
      <c r="GL6" s="28"/>
      <c r="GM6" s="28"/>
      <c r="GN6" s="28"/>
      <c r="GO6" s="28"/>
      <c r="GP6" s="28"/>
      <c r="GQ6" s="28"/>
      <c r="GR6" s="28"/>
      <c r="GS6" s="28"/>
      <c r="GT6" s="28"/>
      <c r="GU6" s="28"/>
      <c r="GV6" s="28"/>
      <c r="GW6" s="28"/>
      <c r="GX6" s="28"/>
      <c r="GY6" s="28"/>
      <c r="GZ6" s="28"/>
      <c r="HA6" s="28"/>
      <c r="HB6" s="28"/>
      <c r="HC6" s="28"/>
      <c r="HD6" s="28"/>
      <c r="HE6" s="28"/>
      <c r="HF6" s="28"/>
      <c r="HG6" s="28"/>
      <c r="HH6" s="28"/>
      <c r="HI6" s="28"/>
      <c r="HJ6" s="28"/>
      <c r="HK6" s="28"/>
      <c r="HL6" s="28"/>
      <c r="HM6" s="28"/>
      <c r="HN6" s="28"/>
      <c r="HO6" s="28"/>
      <c r="HP6" s="28"/>
      <c r="HQ6" s="28"/>
      <c r="HR6" s="28"/>
      <c r="HS6" s="28"/>
      <c r="HT6" s="28"/>
      <c r="HU6" s="28"/>
      <c r="HV6" s="28"/>
      <c r="HW6" s="28"/>
      <c r="HX6" s="28"/>
      <c r="HY6" s="28"/>
      <c r="HZ6" s="28"/>
      <c r="IA6" s="28"/>
      <c r="IB6" s="28"/>
      <c r="IC6" s="28"/>
      <c r="ID6" s="28"/>
      <c r="IE6" s="28"/>
      <c r="IF6" s="28"/>
      <c r="IG6" s="28"/>
      <c r="IH6" s="28"/>
      <c r="II6" s="28"/>
      <c r="IJ6" s="28"/>
      <c r="IK6" s="28"/>
      <c r="IL6" s="28"/>
      <c r="IM6" s="28"/>
      <c r="IN6" s="28"/>
      <c r="IO6" s="28"/>
      <c r="IP6" s="28"/>
      <c r="IQ6" s="28"/>
      <c r="IR6" s="28"/>
      <c r="IS6" s="28"/>
      <c r="IT6" s="28"/>
    </row>
    <row r="7" spans="1:254" s="29" customFormat="1" ht="27" customHeight="1">
      <c r="A7" s="201"/>
      <c r="B7" s="201"/>
      <c r="C7" s="201"/>
      <c r="D7" s="201"/>
      <c r="E7" s="8">
        <v>2021</v>
      </c>
      <c r="F7" s="201">
        <v>2022</v>
      </c>
      <c r="G7" s="201"/>
      <c r="H7" s="201" t="s">
        <v>29</v>
      </c>
      <c r="I7" s="201" t="s">
        <v>175</v>
      </c>
      <c r="J7" s="201"/>
      <c r="K7" s="201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  <c r="CJ7" s="28"/>
      <c r="CK7" s="28"/>
      <c r="CL7" s="28"/>
      <c r="CM7" s="28"/>
      <c r="CN7" s="28"/>
      <c r="CO7" s="28"/>
      <c r="CP7" s="28"/>
      <c r="CQ7" s="28"/>
      <c r="CR7" s="28"/>
      <c r="CS7" s="28"/>
      <c r="CT7" s="28"/>
      <c r="CU7" s="28"/>
      <c r="CV7" s="28"/>
      <c r="CW7" s="28"/>
      <c r="CX7" s="28"/>
      <c r="CY7" s="28"/>
      <c r="CZ7" s="28"/>
      <c r="DA7" s="28"/>
      <c r="DB7" s="28"/>
      <c r="DC7" s="28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28"/>
      <c r="EU7" s="28"/>
      <c r="EV7" s="28"/>
      <c r="EW7" s="28"/>
      <c r="EX7" s="28"/>
      <c r="EY7" s="28"/>
      <c r="EZ7" s="28"/>
      <c r="FA7" s="28"/>
      <c r="FB7" s="28"/>
      <c r="FC7" s="28"/>
      <c r="FD7" s="28"/>
      <c r="FE7" s="28"/>
      <c r="FF7" s="28"/>
      <c r="FG7" s="28"/>
      <c r="FH7" s="28"/>
      <c r="FI7" s="28"/>
      <c r="FJ7" s="28"/>
      <c r="FK7" s="28"/>
      <c r="FL7" s="28"/>
      <c r="FM7" s="28"/>
      <c r="FN7" s="28"/>
      <c r="FO7" s="28"/>
      <c r="FP7" s="28"/>
      <c r="FQ7" s="28"/>
      <c r="FR7" s="28"/>
      <c r="FS7" s="28"/>
      <c r="FT7" s="28"/>
      <c r="FU7" s="28"/>
      <c r="FV7" s="28"/>
      <c r="FW7" s="28"/>
      <c r="FX7" s="28"/>
      <c r="FY7" s="28"/>
      <c r="FZ7" s="28"/>
      <c r="GA7" s="28"/>
      <c r="GB7" s="28"/>
      <c r="GC7" s="28"/>
      <c r="GD7" s="28"/>
      <c r="GE7" s="28"/>
      <c r="GF7" s="28"/>
      <c r="GG7" s="28"/>
      <c r="GH7" s="28"/>
      <c r="GI7" s="28"/>
      <c r="GJ7" s="28"/>
      <c r="GK7" s="28"/>
      <c r="GL7" s="28"/>
      <c r="GM7" s="28"/>
      <c r="GN7" s="28"/>
      <c r="GO7" s="28"/>
      <c r="GP7" s="28"/>
      <c r="GQ7" s="28"/>
      <c r="GR7" s="28"/>
      <c r="GS7" s="28"/>
      <c r="GT7" s="28"/>
      <c r="GU7" s="28"/>
      <c r="GV7" s="28"/>
      <c r="GW7" s="28"/>
      <c r="GX7" s="28"/>
      <c r="GY7" s="28"/>
      <c r="GZ7" s="28"/>
      <c r="HA7" s="28"/>
      <c r="HB7" s="28"/>
      <c r="HC7" s="28"/>
      <c r="HD7" s="28"/>
      <c r="HE7" s="28"/>
      <c r="HF7" s="28"/>
      <c r="HG7" s="28"/>
      <c r="HH7" s="28"/>
      <c r="HI7" s="28"/>
      <c r="HJ7" s="28"/>
      <c r="HK7" s="28"/>
      <c r="HL7" s="28"/>
      <c r="HM7" s="28"/>
      <c r="HN7" s="28"/>
      <c r="HO7" s="28"/>
      <c r="HP7" s="28"/>
      <c r="HQ7" s="28"/>
      <c r="HR7" s="28"/>
      <c r="HS7" s="28"/>
      <c r="HT7" s="28"/>
      <c r="HU7" s="28"/>
      <c r="HV7" s="28"/>
      <c r="HW7" s="28"/>
      <c r="HX7" s="28"/>
      <c r="HY7" s="28"/>
      <c r="HZ7" s="28"/>
      <c r="IA7" s="28"/>
      <c r="IB7" s="28"/>
      <c r="IC7" s="28"/>
      <c r="ID7" s="28"/>
      <c r="IE7" s="28"/>
      <c r="IF7" s="28"/>
      <c r="IG7" s="28"/>
      <c r="IH7" s="28"/>
      <c r="II7" s="28"/>
      <c r="IJ7" s="28"/>
      <c r="IK7" s="28"/>
      <c r="IL7" s="28"/>
      <c r="IM7" s="28"/>
      <c r="IN7" s="28"/>
      <c r="IO7" s="28"/>
      <c r="IP7" s="28"/>
      <c r="IQ7" s="28"/>
      <c r="IR7" s="28"/>
      <c r="IS7" s="28"/>
      <c r="IT7" s="28"/>
    </row>
    <row r="8" spans="1:254" s="29" customFormat="1" ht="18.75" customHeight="1">
      <c r="A8" s="201"/>
      <c r="B8" s="201"/>
      <c r="C8" s="201"/>
      <c r="D8" s="201"/>
      <c r="E8" s="8" t="s">
        <v>3</v>
      </c>
      <c r="F8" s="8" t="s">
        <v>2</v>
      </c>
      <c r="G8" s="8" t="s">
        <v>3</v>
      </c>
      <c r="H8" s="201"/>
      <c r="I8" s="8" t="s">
        <v>2</v>
      </c>
      <c r="J8" s="8" t="s">
        <v>3</v>
      </c>
      <c r="K8" s="201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  <c r="CJ8" s="28"/>
      <c r="CK8" s="28"/>
      <c r="CL8" s="28"/>
      <c r="CM8" s="28"/>
      <c r="CN8" s="28"/>
      <c r="CO8" s="28"/>
      <c r="CP8" s="28"/>
      <c r="CQ8" s="28"/>
      <c r="CR8" s="28"/>
      <c r="CS8" s="28"/>
      <c r="CT8" s="28"/>
      <c r="CU8" s="28"/>
      <c r="CV8" s="28"/>
      <c r="CW8" s="28"/>
      <c r="CX8" s="28"/>
      <c r="CY8" s="28"/>
      <c r="CZ8" s="28"/>
      <c r="DA8" s="28"/>
      <c r="DB8" s="28"/>
      <c r="DC8" s="28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28"/>
      <c r="EU8" s="28"/>
      <c r="EV8" s="28"/>
      <c r="EW8" s="28"/>
      <c r="EX8" s="28"/>
      <c r="EY8" s="28"/>
      <c r="EZ8" s="28"/>
      <c r="FA8" s="28"/>
      <c r="FB8" s="28"/>
      <c r="FC8" s="28"/>
      <c r="FD8" s="28"/>
      <c r="FE8" s="28"/>
      <c r="FF8" s="28"/>
      <c r="FG8" s="28"/>
      <c r="FH8" s="28"/>
      <c r="FI8" s="28"/>
      <c r="FJ8" s="28"/>
      <c r="FK8" s="28"/>
      <c r="FL8" s="28"/>
      <c r="FM8" s="28"/>
      <c r="FN8" s="28"/>
      <c r="FO8" s="28"/>
      <c r="FP8" s="28"/>
      <c r="FQ8" s="28"/>
      <c r="FR8" s="28"/>
      <c r="FS8" s="28"/>
      <c r="FT8" s="28"/>
      <c r="FU8" s="28"/>
      <c r="FV8" s="28"/>
      <c r="FW8" s="28"/>
      <c r="FX8" s="28"/>
      <c r="FY8" s="28"/>
      <c r="FZ8" s="28"/>
      <c r="GA8" s="28"/>
      <c r="GB8" s="28"/>
      <c r="GC8" s="28"/>
      <c r="GD8" s="28"/>
      <c r="GE8" s="28"/>
      <c r="GF8" s="28"/>
      <c r="GG8" s="28"/>
      <c r="GH8" s="28"/>
      <c r="GI8" s="28"/>
      <c r="GJ8" s="28"/>
      <c r="GK8" s="28"/>
      <c r="GL8" s="28"/>
      <c r="GM8" s="28"/>
      <c r="GN8" s="28"/>
      <c r="GO8" s="28"/>
      <c r="GP8" s="28"/>
      <c r="GQ8" s="28"/>
      <c r="GR8" s="28"/>
      <c r="GS8" s="28"/>
      <c r="GT8" s="28"/>
      <c r="GU8" s="28"/>
      <c r="GV8" s="28"/>
      <c r="GW8" s="28"/>
      <c r="GX8" s="28"/>
      <c r="GY8" s="28"/>
      <c r="GZ8" s="28"/>
      <c r="HA8" s="28"/>
      <c r="HB8" s="28"/>
      <c r="HC8" s="28"/>
      <c r="HD8" s="28"/>
      <c r="HE8" s="28"/>
      <c r="HF8" s="28"/>
      <c r="HG8" s="28"/>
      <c r="HH8" s="28"/>
      <c r="HI8" s="28"/>
      <c r="HJ8" s="28"/>
      <c r="HK8" s="28"/>
      <c r="HL8" s="28"/>
      <c r="HM8" s="28"/>
      <c r="HN8" s="28"/>
      <c r="HO8" s="28"/>
      <c r="HP8" s="28"/>
      <c r="HQ8" s="28"/>
      <c r="HR8" s="28"/>
      <c r="HS8" s="28"/>
      <c r="HT8" s="28"/>
      <c r="HU8" s="28"/>
      <c r="HV8" s="28"/>
      <c r="HW8" s="28"/>
      <c r="HX8" s="28"/>
      <c r="HY8" s="28"/>
      <c r="HZ8" s="28"/>
      <c r="IA8" s="28"/>
      <c r="IB8" s="28"/>
      <c r="IC8" s="28"/>
      <c r="ID8" s="28"/>
      <c r="IE8" s="28"/>
      <c r="IF8" s="28"/>
      <c r="IG8" s="28"/>
      <c r="IH8" s="28"/>
      <c r="II8" s="28"/>
      <c r="IJ8" s="28"/>
      <c r="IK8" s="28"/>
      <c r="IL8" s="28"/>
      <c r="IM8" s="28"/>
      <c r="IN8" s="28"/>
      <c r="IO8" s="28"/>
      <c r="IP8" s="28"/>
      <c r="IQ8" s="28"/>
      <c r="IR8" s="28"/>
      <c r="IS8" s="28"/>
      <c r="IT8" s="28"/>
    </row>
    <row r="9" spans="1:254" s="29" customFormat="1" ht="11.25" customHeight="1">
      <c r="A9" s="32" t="s">
        <v>40</v>
      </c>
      <c r="B9" s="33"/>
      <c r="C9" s="33"/>
      <c r="D9" s="33"/>
      <c r="E9" s="33"/>
      <c r="F9" s="33"/>
      <c r="G9" s="33"/>
      <c r="H9" s="33"/>
      <c r="I9" s="33"/>
      <c r="J9" s="33"/>
      <c r="K9" s="179"/>
      <c r="L9" s="34"/>
      <c r="M9" s="34"/>
    </row>
    <row r="10" spans="1:254" s="29" customFormat="1" ht="41.25" customHeight="1">
      <c r="A10" s="30">
        <v>1</v>
      </c>
      <c r="B10" s="35" t="s">
        <v>41</v>
      </c>
      <c r="C10" s="36" t="s">
        <v>66</v>
      </c>
      <c r="D10" s="36" t="s">
        <v>67</v>
      </c>
      <c r="E10" s="41">
        <v>159231</v>
      </c>
      <c r="F10" s="41" t="s">
        <v>72</v>
      </c>
      <c r="G10" s="38">
        <v>167338</v>
      </c>
      <c r="H10" s="37" t="s">
        <v>72</v>
      </c>
      <c r="I10" s="87" t="s">
        <v>177</v>
      </c>
      <c r="J10" s="101">
        <v>161706</v>
      </c>
      <c r="K10" s="35" t="s">
        <v>64</v>
      </c>
    </row>
    <row r="11" spans="1:254" s="29" customFormat="1" ht="104.25" customHeight="1">
      <c r="A11" s="30">
        <v>2</v>
      </c>
      <c r="B11" s="35" t="s">
        <v>42</v>
      </c>
      <c r="C11" s="36" t="s">
        <v>68</v>
      </c>
      <c r="D11" s="36" t="s">
        <v>67</v>
      </c>
      <c r="E11" s="36">
        <v>128</v>
      </c>
      <c r="F11" s="40">
        <v>128</v>
      </c>
      <c r="G11" s="40">
        <v>128</v>
      </c>
      <c r="H11" s="36">
        <v>127</v>
      </c>
      <c r="I11" s="87">
        <v>127</v>
      </c>
      <c r="J11" s="87">
        <v>127</v>
      </c>
      <c r="K11" s="35" t="s">
        <v>64</v>
      </c>
    </row>
    <row r="12" spans="1:254" s="29" customFormat="1" ht="74.25" customHeight="1">
      <c r="A12" s="30">
        <v>3</v>
      </c>
      <c r="B12" s="35" t="s">
        <v>43</v>
      </c>
      <c r="C12" s="36" t="s">
        <v>69</v>
      </c>
      <c r="D12" s="36" t="s">
        <v>67</v>
      </c>
      <c r="E12" s="36">
        <v>89.5</v>
      </c>
      <c r="F12" s="36" t="s">
        <v>70</v>
      </c>
      <c r="G12" s="36">
        <v>90.75</v>
      </c>
      <c r="H12" s="36" t="s">
        <v>70</v>
      </c>
      <c r="I12" s="87" t="s">
        <v>70</v>
      </c>
      <c r="J12" s="140">
        <f>(91+90+91)/3</f>
        <v>90.666666666666671</v>
      </c>
      <c r="K12" s="35" t="s">
        <v>65</v>
      </c>
    </row>
    <row r="13" spans="1:254" s="29" customFormat="1" ht="84.75" customHeight="1">
      <c r="A13" s="30">
        <v>4</v>
      </c>
      <c r="B13" s="35" t="s">
        <v>44</v>
      </c>
      <c r="C13" s="36" t="s">
        <v>69</v>
      </c>
      <c r="D13" s="36" t="s">
        <v>67</v>
      </c>
      <c r="E13" s="36">
        <v>37.700000000000003</v>
      </c>
      <c r="F13" s="36" t="s">
        <v>154</v>
      </c>
      <c r="G13" s="36">
        <v>41.62</v>
      </c>
      <c r="H13" s="36" t="s">
        <v>154</v>
      </c>
      <c r="I13" s="87" t="s">
        <v>154</v>
      </c>
      <c r="J13" s="140">
        <f>(55+44.7+28.2)/3</f>
        <v>42.633333333333333</v>
      </c>
      <c r="K13" s="35" t="s">
        <v>65</v>
      </c>
    </row>
    <row r="14" spans="1:254" s="29" customFormat="1" ht="206.25" customHeight="1">
      <c r="A14" s="30">
        <v>5</v>
      </c>
      <c r="B14" s="35" t="s">
        <v>45</v>
      </c>
      <c r="C14" s="36" t="s">
        <v>71</v>
      </c>
      <c r="D14" s="36" t="s">
        <v>67</v>
      </c>
      <c r="E14" s="36">
        <v>280</v>
      </c>
      <c r="F14" s="39" t="s">
        <v>155</v>
      </c>
      <c r="G14" s="39">
        <v>232</v>
      </c>
      <c r="H14" s="36" t="s">
        <v>178</v>
      </c>
      <c r="I14" s="87" t="s">
        <v>178</v>
      </c>
      <c r="J14" s="87">
        <v>275</v>
      </c>
      <c r="K14" s="118" t="s">
        <v>181</v>
      </c>
    </row>
    <row r="15" spans="1:254" s="29" customFormat="1" ht="116.25" customHeight="1">
      <c r="A15" s="30">
        <v>6</v>
      </c>
      <c r="B15" s="71" t="s">
        <v>46</v>
      </c>
      <c r="C15" s="40" t="s">
        <v>71</v>
      </c>
      <c r="D15" s="40" t="s">
        <v>67</v>
      </c>
      <c r="E15" s="40">
        <v>37</v>
      </c>
      <c r="F15" s="40" t="s">
        <v>156</v>
      </c>
      <c r="G15" s="40">
        <v>20</v>
      </c>
      <c r="H15" s="40" t="s">
        <v>158</v>
      </c>
      <c r="I15" s="87" t="s">
        <v>158</v>
      </c>
      <c r="J15" s="87">
        <v>43</v>
      </c>
      <c r="K15" s="118" t="s">
        <v>176</v>
      </c>
    </row>
    <row r="16" spans="1:254" s="29" customFormat="1" ht="129" customHeight="1">
      <c r="A16" s="69">
        <v>7</v>
      </c>
      <c r="B16" s="71" t="s">
        <v>146</v>
      </c>
      <c r="C16" s="40" t="s">
        <v>144</v>
      </c>
      <c r="D16" s="40" t="s">
        <v>67</v>
      </c>
      <c r="E16" s="40" t="s">
        <v>159</v>
      </c>
      <c r="F16" s="40" t="s">
        <v>145</v>
      </c>
      <c r="G16" s="40">
        <v>17.100000000000001</v>
      </c>
      <c r="H16" s="40" t="s">
        <v>145</v>
      </c>
      <c r="I16" s="40" t="s">
        <v>145</v>
      </c>
      <c r="J16" s="40">
        <v>17.100000000000001</v>
      </c>
      <c r="K16" s="35" t="s">
        <v>147</v>
      </c>
    </row>
    <row r="17" spans="1:13" s="29" customFormat="1" ht="28.5" customHeight="1">
      <c r="A17" s="195" t="s">
        <v>47</v>
      </c>
      <c r="B17" s="192" t="s">
        <v>153</v>
      </c>
      <c r="C17" s="193"/>
      <c r="D17" s="193"/>
      <c r="E17" s="193"/>
      <c r="F17" s="193"/>
      <c r="G17" s="193"/>
      <c r="H17" s="193"/>
      <c r="I17" s="193"/>
      <c r="J17" s="193"/>
      <c r="K17" s="194"/>
      <c r="L17" s="34"/>
      <c r="M17" s="34"/>
    </row>
    <row r="18" spans="1:13" s="29" customFormat="1" ht="18" customHeight="1">
      <c r="A18" s="196"/>
      <c r="B18" s="192" t="s">
        <v>48</v>
      </c>
      <c r="C18" s="193"/>
      <c r="D18" s="193"/>
      <c r="E18" s="193"/>
      <c r="F18" s="193"/>
      <c r="G18" s="193"/>
      <c r="H18" s="193"/>
      <c r="I18" s="193"/>
      <c r="J18" s="193"/>
      <c r="K18" s="194"/>
      <c r="L18" s="34"/>
      <c r="M18" s="34"/>
    </row>
    <row r="19" spans="1:13" s="29" customFormat="1" ht="27" customHeight="1">
      <c r="A19" s="30" t="s">
        <v>51</v>
      </c>
      <c r="B19" s="71" t="s">
        <v>49</v>
      </c>
      <c r="C19" s="40" t="s">
        <v>66</v>
      </c>
      <c r="D19" s="40">
        <v>0.2</v>
      </c>
      <c r="E19" s="41">
        <v>159231</v>
      </c>
      <c r="F19" s="41" t="s">
        <v>72</v>
      </c>
      <c r="G19" s="38">
        <v>167338</v>
      </c>
      <c r="H19" s="37" t="s">
        <v>72</v>
      </c>
      <c r="I19" s="87" t="s">
        <v>179</v>
      </c>
      <c r="J19" s="101">
        <v>161706</v>
      </c>
      <c r="K19" s="71" t="s">
        <v>64</v>
      </c>
    </row>
    <row r="20" spans="1:13" s="29" customFormat="1" ht="96">
      <c r="A20" s="30" t="s">
        <v>52</v>
      </c>
      <c r="B20" s="71" t="s">
        <v>50</v>
      </c>
      <c r="C20" s="40" t="s">
        <v>68</v>
      </c>
      <c r="D20" s="40">
        <v>0.2</v>
      </c>
      <c r="E20" s="40">
        <v>128</v>
      </c>
      <c r="F20" s="40">
        <v>128</v>
      </c>
      <c r="G20" s="40">
        <v>128</v>
      </c>
      <c r="H20" s="40">
        <v>127</v>
      </c>
      <c r="I20" s="87">
        <v>127</v>
      </c>
      <c r="J20" s="40">
        <v>127</v>
      </c>
      <c r="K20" s="71" t="s">
        <v>64</v>
      </c>
    </row>
    <row r="21" spans="1:13" s="29" customFormat="1" ht="30.75" customHeight="1">
      <c r="A21" s="195" t="s">
        <v>55</v>
      </c>
      <c r="B21" s="189" t="s">
        <v>53</v>
      </c>
      <c r="C21" s="190"/>
      <c r="D21" s="190"/>
      <c r="E21" s="190"/>
      <c r="F21" s="190"/>
      <c r="G21" s="190"/>
      <c r="H21" s="190"/>
      <c r="I21" s="190"/>
      <c r="J21" s="190"/>
      <c r="K21" s="191"/>
      <c r="L21" s="34"/>
      <c r="M21" s="34"/>
    </row>
    <row r="22" spans="1:13" s="29" customFormat="1" ht="11.25" customHeight="1">
      <c r="A22" s="196"/>
      <c r="B22" s="189" t="s">
        <v>54</v>
      </c>
      <c r="C22" s="190"/>
      <c r="D22" s="190"/>
      <c r="E22" s="190"/>
      <c r="F22" s="190"/>
      <c r="G22" s="190"/>
      <c r="H22" s="190"/>
      <c r="I22" s="190"/>
      <c r="J22" s="190"/>
      <c r="K22" s="191"/>
      <c r="L22" s="34"/>
    </row>
    <row r="23" spans="1:13" s="29" customFormat="1" ht="60.75" customHeight="1">
      <c r="A23" s="30" t="s">
        <v>60</v>
      </c>
      <c r="B23" s="71" t="s">
        <v>56</v>
      </c>
      <c r="C23" s="40" t="s">
        <v>69</v>
      </c>
      <c r="D23" s="40">
        <v>0.2</v>
      </c>
      <c r="E23" s="40">
        <v>89.5</v>
      </c>
      <c r="F23" s="40" t="s">
        <v>70</v>
      </c>
      <c r="G23" s="36">
        <v>90.75</v>
      </c>
      <c r="H23" s="36" t="s">
        <v>70</v>
      </c>
      <c r="I23" s="40" t="s">
        <v>163</v>
      </c>
      <c r="J23" s="141">
        <v>90.67</v>
      </c>
      <c r="K23" s="71" t="s">
        <v>65</v>
      </c>
    </row>
    <row r="24" spans="1:13" s="29" customFormat="1" ht="73.5" customHeight="1">
      <c r="A24" s="30" t="s">
        <v>61</v>
      </c>
      <c r="B24" s="71" t="s">
        <v>57</v>
      </c>
      <c r="C24" s="40" t="s">
        <v>69</v>
      </c>
      <c r="D24" s="40">
        <v>0.2</v>
      </c>
      <c r="E24" s="40">
        <v>37.700000000000003</v>
      </c>
      <c r="F24" s="40" t="s">
        <v>154</v>
      </c>
      <c r="G24" s="36">
        <v>41.62</v>
      </c>
      <c r="H24" s="40" t="s">
        <v>154</v>
      </c>
      <c r="I24" s="40" t="s">
        <v>154</v>
      </c>
      <c r="J24" s="40">
        <v>42.63</v>
      </c>
      <c r="K24" s="71" t="s">
        <v>65</v>
      </c>
    </row>
    <row r="25" spans="1:13" s="29" customFormat="1" ht="207.75" customHeight="1">
      <c r="A25" s="30" t="s">
        <v>62</v>
      </c>
      <c r="B25" s="71" t="s">
        <v>58</v>
      </c>
      <c r="C25" s="40" t="s">
        <v>71</v>
      </c>
      <c r="D25" s="40">
        <v>0.05</v>
      </c>
      <c r="E25" s="40">
        <v>280</v>
      </c>
      <c r="F25" s="40" t="s">
        <v>155</v>
      </c>
      <c r="G25" s="39">
        <v>232</v>
      </c>
      <c r="H25" s="36" t="s">
        <v>178</v>
      </c>
      <c r="I25" s="87" t="s">
        <v>178</v>
      </c>
      <c r="J25" s="87">
        <v>275</v>
      </c>
      <c r="K25" s="118" t="s">
        <v>181</v>
      </c>
    </row>
    <row r="26" spans="1:13" s="29" customFormat="1" ht="115.5" customHeight="1">
      <c r="A26" s="30" t="s">
        <v>63</v>
      </c>
      <c r="B26" s="71" t="s">
        <v>59</v>
      </c>
      <c r="C26" s="40" t="s">
        <v>71</v>
      </c>
      <c r="D26" s="40">
        <v>0.05</v>
      </c>
      <c r="E26" s="40">
        <v>37</v>
      </c>
      <c r="F26" s="40" t="s">
        <v>156</v>
      </c>
      <c r="G26" s="40">
        <v>20</v>
      </c>
      <c r="H26" s="40" t="s">
        <v>158</v>
      </c>
      <c r="I26" s="87" t="s">
        <v>158</v>
      </c>
      <c r="J26" s="87">
        <v>43</v>
      </c>
      <c r="K26" s="118" t="s">
        <v>176</v>
      </c>
    </row>
    <row r="27" spans="1:13" s="29" customFormat="1" ht="26.25" customHeight="1">
      <c r="A27" s="187" t="s">
        <v>150</v>
      </c>
      <c r="B27" s="189" t="s">
        <v>148</v>
      </c>
      <c r="C27" s="190"/>
      <c r="D27" s="190"/>
      <c r="E27" s="190"/>
      <c r="F27" s="190"/>
      <c r="G27" s="190"/>
      <c r="H27" s="190"/>
      <c r="I27" s="190"/>
      <c r="J27" s="190"/>
      <c r="K27" s="191"/>
      <c r="L27" s="34"/>
      <c r="M27" s="34"/>
    </row>
    <row r="28" spans="1:13" s="29" customFormat="1" ht="18" customHeight="1">
      <c r="A28" s="188"/>
      <c r="B28" s="189" t="s">
        <v>149</v>
      </c>
      <c r="C28" s="190"/>
      <c r="D28" s="190"/>
      <c r="E28" s="190"/>
      <c r="F28" s="190"/>
      <c r="G28" s="190"/>
      <c r="H28" s="190"/>
      <c r="I28" s="190"/>
      <c r="J28" s="190"/>
      <c r="K28" s="191"/>
      <c r="L28" s="34"/>
      <c r="M28" s="34"/>
    </row>
    <row r="29" spans="1:13" s="82" customFormat="1" ht="167.25" customHeight="1">
      <c r="A29" s="81" t="s">
        <v>151</v>
      </c>
      <c r="B29" s="71" t="s">
        <v>160</v>
      </c>
      <c r="C29" s="40" t="s">
        <v>161</v>
      </c>
      <c r="D29" s="40">
        <v>0.1</v>
      </c>
      <c r="E29" s="40">
        <v>230</v>
      </c>
      <c r="F29" s="40" t="s">
        <v>155</v>
      </c>
      <c r="G29" s="40">
        <v>496</v>
      </c>
      <c r="H29" s="40" t="s">
        <v>180</v>
      </c>
      <c r="I29" s="40" t="s">
        <v>180</v>
      </c>
      <c r="J29" s="40">
        <f>314+130</f>
        <v>444</v>
      </c>
      <c r="K29" s="71" t="s">
        <v>162</v>
      </c>
      <c r="L29" s="34"/>
      <c r="M29" s="34"/>
    </row>
    <row r="30" spans="1:13" s="29" customFormat="1" ht="11.25" customHeight="1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</row>
    <row r="31" spans="1:13" s="29" customFormat="1" ht="11.25" customHeight="1">
      <c r="A31" s="197" t="s">
        <v>295</v>
      </c>
      <c r="B31" s="198"/>
      <c r="C31" s="198"/>
      <c r="D31" s="198"/>
      <c r="E31" s="198"/>
      <c r="F31" s="4"/>
      <c r="G31" s="4"/>
      <c r="H31" s="4"/>
      <c r="I31" s="4"/>
      <c r="J31" s="4"/>
      <c r="K31" s="199" t="s">
        <v>296</v>
      </c>
    </row>
    <row r="32" spans="1:13" s="29" customFormat="1" ht="21.75" customHeight="1">
      <c r="A32" s="198"/>
      <c r="B32" s="198"/>
      <c r="C32" s="198"/>
      <c r="D32" s="198"/>
      <c r="E32" s="198"/>
      <c r="F32" s="4"/>
      <c r="G32" s="4"/>
      <c r="H32" s="4"/>
      <c r="I32" s="4"/>
      <c r="J32" s="4"/>
      <c r="K32" s="200"/>
    </row>
    <row r="33" spans="1:254" s="29" customFormat="1" ht="11.25" customHeight="1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</row>
    <row r="34" spans="1:254" s="29" customFormat="1" ht="11.25" customHeight="1">
      <c r="A34" s="3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254" s="29" customFormat="1" ht="17.25" customHeight="1">
      <c r="A35" s="186" t="s">
        <v>174</v>
      </c>
      <c r="B35" s="186"/>
      <c r="C35" s="186"/>
      <c r="D35" s="186"/>
      <c r="E35" s="2"/>
      <c r="F35" s="2"/>
      <c r="G35" s="2"/>
      <c r="H35" s="2"/>
      <c r="I35" s="2"/>
      <c r="J35" s="2"/>
      <c r="K35" s="2"/>
    </row>
    <row r="36" spans="1:254" s="29" customFormat="1" ht="12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254" ht="12.75" customHeight="1">
      <c r="L37" s="29"/>
    </row>
    <row r="38" spans="1:254" ht="18.75"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  <c r="HK38" s="4"/>
      <c r="HL38" s="4"/>
      <c r="HM38" s="4"/>
      <c r="HN38" s="4"/>
      <c r="HO38" s="4"/>
      <c r="HP38" s="4"/>
      <c r="HQ38" s="4"/>
      <c r="HR38" s="4"/>
      <c r="HS38" s="4"/>
      <c r="HT38" s="4"/>
      <c r="HU38" s="4"/>
      <c r="HV38" s="4"/>
      <c r="HW38" s="4"/>
      <c r="HX38" s="4"/>
      <c r="HY38" s="4"/>
      <c r="HZ38" s="4"/>
      <c r="IA38" s="4"/>
      <c r="IB38" s="4"/>
      <c r="IC38" s="4"/>
      <c r="ID38" s="4"/>
      <c r="IE38" s="4"/>
      <c r="IF38" s="4"/>
      <c r="IG38" s="4"/>
      <c r="IH38" s="4"/>
      <c r="II38" s="4"/>
      <c r="IJ38" s="4"/>
      <c r="IK38" s="4"/>
      <c r="IL38" s="4"/>
      <c r="IM38" s="4"/>
      <c r="IN38" s="4"/>
      <c r="IO38" s="4"/>
      <c r="IP38" s="4"/>
      <c r="IQ38" s="4"/>
      <c r="IR38" s="4"/>
      <c r="IS38" s="4"/>
      <c r="IT38" s="4"/>
    </row>
    <row r="39" spans="1:254" ht="18.75">
      <c r="L39" s="4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/>
      <c r="FH39" s="3"/>
      <c r="FI39" s="3"/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</row>
    <row r="40" spans="1:254" ht="15.75">
      <c r="L40" s="3"/>
    </row>
  </sheetData>
  <mergeCells count="25">
    <mergeCell ref="F7:G7"/>
    <mergeCell ref="H7:H8"/>
    <mergeCell ref="I1:K1"/>
    <mergeCell ref="I2:K2"/>
    <mergeCell ref="B17:K17"/>
    <mergeCell ref="I7:J7"/>
    <mergeCell ref="A4:K4"/>
    <mergeCell ref="A6:A8"/>
    <mergeCell ref="B6:B8"/>
    <mergeCell ref="C6:C8"/>
    <mergeCell ref="D6:D8"/>
    <mergeCell ref="E6:G6"/>
    <mergeCell ref="H6:J6"/>
    <mergeCell ref="K6:K8"/>
    <mergeCell ref="A35:D35"/>
    <mergeCell ref="A27:A28"/>
    <mergeCell ref="B27:K27"/>
    <mergeCell ref="B28:K28"/>
    <mergeCell ref="B18:K18"/>
    <mergeCell ref="B21:K21"/>
    <mergeCell ref="B22:K22"/>
    <mergeCell ref="A21:A22"/>
    <mergeCell ref="A17:A18"/>
    <mergeCell ref="A31:E32"/>
    <mergeCell ref="K31:K32"/>
  </mergeCells>
  <printOptions horizontalCentered="1"/>
  <pageMargins left="0.78740157480314965" right="0.19685039370078741" top="0.98425196850393704" bottom="0.39370078740157483" header="0.51181102362204722" footer="0.35433070866141736"/>
  <pageSetup paperSize="9" scale="62" firstPageNumber="3" fitToHeight="0" orientation="portrait" useFirstPageNumber="1" r:id="rId1"/>
  <headerFooter alignWithMargins="0">
    <oddHeader>&amp;C&amp;P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17"/>
  <sheetViews>
    <sheetView view="pageBreakPreview" zoomScale="75" zoomScaleNormal="84" zoomScaleSheetLayoutView="75" workbookViewId="0">
      <pane xSplit="7" ySplit="8" topLeftCell="H82" activePane="bottomRight" state="frozen"/>
      <selection pane="topRight" activeCell="H1" sqref="H1"/>
      <selection pane="bottomLeft" activeCell="A9" sqref="A9"/>
      <selection pane="bottomRight" activeCell="I91" sqref="I91"/>
    </sheetView>
  </sheetViews>
  <sheetFormatPr defaultRowHeight="12.75"/>
  <cols>
    <col min="1" max="1" width="15.5703125" customWidth="1"/>
    <col min="2" max="2" width="25.140625" customWidth="1"/>
    <col min="3" max="3" width="26.28515625" customWidth="1"/>
    <col min="4" max="4" width="12" customWidth="1"/>
    <col min="5" max="5" width="5.85546875" customWidth="1"/>
    <col min="6" max="6" width="6.5703125" customWidth="1"/>
    <col min="7" max="7" width="5.85546875" customWidth="1"/>
    <col min="8" max="8" width="21.140625" customWidth="1"/>
    <col min="9" max="9" width="17" customWidth="1"/>
    <col min="10" max="10" width="16.42578125" style="74" customWidth="1"/>
    <col min="11" max="11" width="15.28515625" customWidth="1"/>
    <col min="12" max="12" width="12.85546875" customWidth="1"/>
    <col min="13" max="13" width="10.85546875" bestFit="1" customWidth="1"/>
  </cols>
  <sheetData>
    <row r="1" spans="1:13" ht="18.75" customHeight="1">
      <c r="A1" s="11"/>
      <c r="B1" s="11"/>
      <c r="C1" s="11"/>
      <c r="D1" s="11"/>
      <c r="E1" s="11"/>
      <c r="F1" s="11"/>
      <c r="G1" s="11"/>
      <c r="H1" s="11"/>
      <c r="I1" s="11"/>
      <c r="J1" s="219" t="s">
        <v>18</v>
      </c>
      <c r="K1" s="219"/>
      <c r="L1" s="219"/>
    </row>
    <row r="2" spans="1:13" ht="70.5" customHeight="1">
      <c r="A2" s="11"/>
      <c r="B2" s="11"/>
      <c r="C2" s="11"/>
      <c r="D2" s="11"/>
      <c r="E2" s="11"/>
      <c r="F2" s="11"/>
      <c r="G2" s="11"/>
      <c r="H2" s="11"/>
      <c r="I2" s="11"/>
      <c r="J2" s="220" t="s">
        <v>14</v>
      </c>
      <c r="K2" s="220"/>
      <c r="L2" s="220"/>
    </row>
    <row r="3" spans="1:13" s="13" customFormat="1" ht="15">
      <c r="J3" s="72"/>
    </row>
    <row r="4" spans="1:13" ht="75" customHeight="1">
      <c r="A4" s="221" t="s">
        <v>24</v>
      </c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</row>
    <row r="5" spans="1:13" s="18" customFormat="1" ht="15">
      <c r="A5" s="17"/>
      <c r="B5" s="17"/>
      <c r="C5" s="17"/>
      <c r="D5" s="17"/>
      <c r="E5" s="17"/>
      <c r="F5" s="17"/>
      <c r="G5" s="17"/>
      <c r="H5" s="17"/>
      <c r="I5" s="17"/>
      <c r="J5" s="73"/>
      <c r="K5" s="17"/>
      <c r="L5" s="17"/>
    </row>
    <row r="6" spans="1:13" s="7" customFormat="1" ht="26.25" customHeight="1">
      <c r="A6" s="207" t="s">
        <v>19</v>
      </c>
      <c r="B6" s="207" t="s">
        <v>13</v>
      </c>
      <c r="C6" s="207" t="s">
        <v>73</v>
      </c>
      <c r="D6" s="207" t="s">
        <v>74</v>
      </c>
      <c r="E6" s="207"/>
      <c r="F6" s="207"/>
      <c r="G6" s="207"/>
      <c r="H6" s="222" t="s">
        <v>34</v>
      </c>
      <c r="I6" s="222"/>
      <c r="J6" s="222"/>
      <c r="K6" s="222"/>
      <c r="L6" s="207" t="s">
        <v>10</v>
      </c>
    </row>
    <row r="7" spans="1:13" s="7" customFormat="1" ht="24" customHeight="1">
      <c r="A7" s="207"/>
      <c r="B7" s="207"/>
      <c r="C7" s="207"/>
      <c r="D7" s="207" t="s">
        <v>30</v>
      </c>
      <c r="E7" s="207" t="s">
        <v>31</v>
      </c>
      <c r="F7" s="207" t="s">
        <v>32</v>
      </c>
      <c r="G7" s="207" t="s">
        <v>33</v>
      </c>
      <c r="H7" s="207" t="s">
        <v>170</v>
      </c>
      <c r="I7" s="207"/>
      <c r="J7" s="207" t="s">
        <v>164</v>
      </c>
      <c r="K7" s="207"/>
      <c r="L7" s="207"/>
    </row>
    <row r="8" spans="1:13" s="7" customFormat="1" ht="15" customHeight="1">
      <c r="A8" s="207"/>
      <c r="B8" s="207"/>
      <c r="C8" s="207"/>
      <c r="D8" s="207"/>
      <c r="E8" s="207"/>
      <c r="F8" s="207"/>
      <c r="G8" s="207"/>
      <c r="H8" s="207"/>
      <c r="I8" s="207"/>
      <c r="J8" s="210" t="s">
        <v>29</v>
      </c>
      <c r="K8" s="207" t="s">
        <v>291</v>
      </c>
      <c r="L8" s="207"/>
    </row>
    <row r="9" spans="1:13" s="7" customFormat="1" ht="24" customHeight="1">
      <c r="A9" s="207"/>
      <c r="B9" s="207"/>
      <c r="C9" s="207"/>
      <c r="D9" s="207"/>
      <c r="E9" s="207"/>
      <c r="F9" s="207"/>
      <c r="G9" s="207"/>
      <c r="H9" s="86" t="s">
        <v>2</v>
      </c>
      <c r="I9" s="86" t="s">
        <v>3</v>
      </c>
      <c r="J9" s="212"/>
      <c r="K9" s="207"/>
      <c r="L9" s="207"/>
    </row>
    <row r="10" spans="1:13" s="7" customFormat="1" ht="12.75" customHeight="1">
      <c r="A10" s="216" t="s">
        <v>15</v>
      </c>
      <c r="B10" s="216" t="s">
        <v>75</v>
      </c>
      <c r="C10" s="90" t="s">
        <v>7</v>
      </c>
      <c r="D10" s="103" t="s">
        <v>76</v>
      </c>
      <c r="E10" s="104" t="s">
        <v>67</v>
      </c>
      <c r="F10" s="104" t="s">
        <v>67</v>
      </c>
      <c r="G10" s="103" t="s">
        <v>67</v>
      </c>
      <c r="H10" s="105">
        <f>H13+H50+H69+H81</f>
        <v>218145110.97999999</v>
      </c>
      <c r="I10" s="105">
        <f>I13+I50+I69+I81</f>
        <v>217795018.18999997</v>
      </c>
      <c r="J10" s="105">
        <f>J13+J50+J69+J81</f>
        <v>226918100</v>
      </c>
      <c r="K10" s="105">
        <f t="shared" ref="K10" si="0">K13+K50+K69+K81</f>
        <v>226835971.75999999</v>
      </c>
      <c r="L10" s="112"/>
      <c r="M10" s="75"/>
    </row>
    <row r="11" spans="1:13" s="7" customFormat="1" ht="19.5" customHeight="1">
      <c r="A11" s="216"/>
      <c r="B11" s="216"/>
      <c r="C11" s="90" t="s">
        <v>27</v>
      </c>
      <c r="D11" s="104" t="s">
        <v>67</v>
      </c>
      <c r="E11" s="104" t="s">
        <v>67</v>
      </c>
      <c r="F11" s="104" t="s">
        <v>67</v>
      </c>
      <c r="G11" s="104" t="s">
        <v>67</v>
      </c>
      <c r="H11" s="104" t="s">
        <v>67</v>
      </c>
      <c r="I11" s="104" t="s">
        <v>67</v>
      </c>
      <c r="J11" s="104"/>
      <c r="K11" s="104"/>
      <c r="L11" s="106"/>
    </row>
    <row r="12" spans="1:13" s="7" customFormat="1" ht="27.75" customHeight="1">
      <c r="A12" s="216"/>
      <c r="B12" s="216"/>
      <c r="C12" s="90" t="s">
        <v>77</v>
      </c>
      <c r="D12" s="103" t="s">
        <v>76</v>
      </c>
      <c r="E12" s="103" t="s">
        <v>78</v>
      </c>
      <c r="F12" s="104" t="s">
        <v>67</v>
      </c>
      <c r="G12" s="104" t="s">
        <v>67</v>
      </c>
      <c r="H12" s="105">
        <f>H10</f>
        <v>218145110.97999999</v>
      </c>
      <c r="I12" s="105">
        <f>I10</f>
        <v>217795018.18999997</v>
      </c>
      <c r="J12" s="105">
        <f>J10</f>
        <v>226918100</v>
      </c>
      <c r="K12" s="105">
        <f t="shared" ref="K12" si="1">K10</f>
        <v>226835971.75999999</v>
      </c>
      <c r="L12" s="106"/>
    </row>
    <row r="13" spans="1:13" s="7" customFormat="1" ht="26.25" customHeight="1">
      <c r="A13" s="216" t="s">
        <v>9</v>
      </c>
      <c r="B13" s="216" t="s">
        <v>79</v>
      </c>
      <c r="C13" s="90" t="s">
        <v>7</v>
      </c>
      <c r="D13" s="103" t="s">
        <v>80</v>
      </c>
      <c r="E13" s="104" t="s">
        <v>67</v>
      </c>
      <c r="F13" s="104" t="s">
        <v>67</v>
      </c>
      <c r="G13" s="104" t="s">
        <v>67</v>
      </c>
      <c r="H13" s="105">
        <f>H16+H19+H23+H29+H35+H38+H41+H44+H47</f>
        <v>105911558.19</v>
      </c>
      <c r="I13" s="105">
        <f>I16+I19+I23+I29+I35+I38+I41+I44+I47</f>
        <v>105727867.84999999</v>
      </c>
      <c r="J13" s="105">
        <f>J16+J19+J23+J29+J35+J38+J41+J44+J47</f>
        <v>106945074.95999999</v>
      </c>
      <c r="K13" s="105">
        <f t="shared" ref="K13" si="2">K16+K19+K23+K29+K35+K38+K41+K44+K47</f>
        <v>106905437.03999999</v>
      </c>
      <c r="L13" s="112"/>
      <c r="M13" s="75"/>
    </row>
    <row r="14" spans="1:13" s="7" customFormat="1" ht="17.25" customHeight="1">
      <c r="A14" s="216"/>
      <c r="B14" s="216"/>
      <c r="C14" s="90" t="s">
        <v>27</v>
      </c>
      <c r="D14" s="104" t="s">
        <v>67</v>
      </c>
      <c r="E14" s="104" t="s">
        <v>67</v>
      </c>
      <c r="F14" s="104" t="s">
        <v>67</v>
      </c>
      <c r="G14" s="104" t="s">
        <v>67</v>
      </c>
      <c r="H14" s="104" t="s">
        <v>67</v>
      </c>
      <c r="I14" s="104" t="s">
        <v>67</v>
      </c>
      <c r="J14" s="104" t="s">
        <v>67</v>
      </c>
      <c r="K14" s="104"/>
      <c r="L14" s="106"/>
    </row>
    <row r="15" spans="1:13" s="7" customFormat="1" ht="24.75" customHeight="1">
      <c r="A15" s="216"/>
      <c r="B15" s="216"/>
      <c r="C15" s="90" t="s">
        <v>77</v>
      </c>
      <c r="D15" s="103" t="s">
        <v>80</v>
      </c>
      <c r="E15" s="103" t="s">
        <v>78</v>
      </c>
      <c r="F15" s="104" t="s">
        <v>67</v>
      </c>
      <c r="G15" s="104" t="s">
        <v>67</v>
      </c>
      <c r="H15" s="105">
        <f>H13</f>
        <v>105911558.19</v>
      </c>
      <c r="I15" s="105">
        <f>I13</f>
        <v>105727867.84999999</v>
      </c>
      <c r="J15" s="105">
        <f>J13</f>
        <v>106945074.95999999</v>
      </c>
      <c r="K15" s="105">
        <f t="shared" ref="K15" si="3">K13</f>
        <v>106905437.03999999</v>
      </c>
      <c r="L15" s="106"/>
      <c r="M15" s="75"/>
    </row>
    <row r="16" spans="1:13" s="7" customFormat="1" ht="20.25" customHeight="1">
      <c r="A16" s="208" t="s">
        <v>81</v>
      </c>
      <c r="B16" s="208" t="s">
        <v>82</v>
      </c>
      <c r="C16" s="86" t="s">
        <v>7</v>
      </c>
      <c r="D16" s="63" t="s">
        <v>83</v>
      </c>
      <c r="E16" s="58" t="s">
        <v>67</v>
      </c>
      <c r="F16" s="58" t="s">
        <v>67</v>
      </c>
      <c r="G16" s="58" t="s">
        <v>67</v>
      </c>
      <c r="H16" s="60">
        <f>H18</f>
        <v>84256256.189999998</v>
      </c>
      <c r="I16" s="60">
        <v>84256256.189999998</v>
      </c>
      <c r="J16" s="60">
        <v>79940797.959999993</v>
      </c>
      <c r="K16" s="60">
        <v>79940797.959999993</v>
      </c>
      <c r="L16" s="107"/>
    </row>
    <row r="17" spans="1:12" s="7" customFormat="1" ht="18.75" customHeight="1">
      <c r="A17" s="208"/>
      <c r="B17" s="208"/>
      <c r="C17" s="86" t="s">
        <v>84</v>
      </c>
      <c r="D17" s="58" t="s">
        <v>67</v>
      </c>
      <c r="E17" s="58" t="s">
        <v>67</v>
      </c>
      <c r="F17" s="58" t="s">
        <v>67</v>
      </c>
      <c r="G17" s="58" t="s">
        <v>67</v>
      </c>
      <c r="H17" s="58" t="s">
        <v>67</v>
      </c>
      <c r="I17" s="58" t="s">
        <v>67</v>
      </c>
      <c r="J17" s="58" t="s">
        <v>67</v>
      </c>
      <c r="K17" s="58"/>
      <c r="L17" s="85"/>
    </row>
    <row r="18" spans="1:12" s="7" customFormat="1" ht="24" customHeight="1">
      <c r="A18" s="208"/>
      <c r="B18" s="208"/>
      <c r="C18" s="86" t="s">
        <v>77</v>
      </c>
      <c r="D18" s="63" t="s">
        <v>83</v>
      </c>
      <c r="E18" s="63" t="s">
        <v>78</v>
      </c>
      <c r="F18" s="58">
        <v>1102</v>
      </c>
      <c r="G18" s="63" t="s">
        <v>85</v>
      </c>
      <c r="H18" s="60">
        <v>84256256.189999998</v>
      </c>
      <c r="I18" s="60">
        <v>84256256.189999998</v>
      </c>
      <c r="J18" s="60">
        <v>79180919.260000005</v>
      </c>
      <c r="K18" s="60">
        <v>55778388.899999999</v>
      </c>
      <c r="L18" s="83"/>
    </row>
    <row r="19" spans="1:12" s="7" customFormat="1" ht="24" customHeight="1">
      <c r="A19" s="208" t="s">
        <v>86</v>
      </c>
      <c r="B19" s="208" t="s">
        <v>87</v>
      </c>
      <c r="C19" s="86" t="s">
        <v>7</v>
      </c>
      <c r="D19" s="63" t="s">
        <v>88</v>
      </c>
      <c r="E19" s="58" t="s">
        <v>67</v>
      </c>
      <c r="F19" s="58" t="s">
        <v>67</v>
      </c>
      <c r="G19" s="58" t="s">
        <v>67</v>
      </c>
      <c r="H19" s="60">
        <f>H21+H22</f>
        <v>6513830</v>
      </c>
      <c r="I19" s="60">
        <f>I21+I22</f>
        <v>6513830</v>
      </c>
      <c r="J19" s="60">
        <f>J21+J22</f>
        <v>9029702</v>
      </c>
      <c r="K19" s="60">
        <f>K21+K22</f>
        <v>9029702</v>
      </c>
      <c r="L19" s="107"/>
    </row>
    <row r="20" spans="1:12" s="7" customFormat="1" ht="19.5" customHeight="1">
      <c r="A20" s="208"/>
      <c r="B20" s="208"/>
      <c r="C20" s="86" t="s">
        <v>27</v>
      </c>
      <c r="D20" s="58" t="s">
        <v>67</v>
      </c>
      <c r="E20" s="58" t="s">
        <v>67</v>
      </c>
      <c r="F20" s="58" t="s">
        <v>67</v>
      </c>
      <c r="G20" s="58" t="s">
        <v>67</v>
      </c>
      <c r="H20" s="58" t="s">
        <v>67</v>
      </c>
      <c r="I20" s="58" t="s">
        <v>67</v>
      </c>
      <c r="J20" s="58" t="s">
        <v>67</v>
      </c>
      <c r="K20" s="60"/>
      <c r="L20" s="85"/>
    </row>
    <row r="21" spans="1:12" s="7" customFormat="1" ht="21" customHeight="1">
      <c r="A21" s="208"/>
      <c r="B21" s="208"/>
      <c r="C21" s="207" t="s">
        <v>77</v>
      </c>
      <c r="D21" s="63" t="s">
        <v>88</v>
      </c>
      <c r="E21" s="63" t="s">
        <v>78</v>
      </c>
      <c r="F21" s="58">
        <v>1102</v>
      </c>
      <c r="G21" s="58">
        <v>610</v>
      </c>
      <c r="H21" s="60">
        <v>3234937</v>
      </c>
      <c r="I21" s="60">
        <v>3234937</v>
      </c>
      <c r="J21" s="60">
        <v>5104422</v>
      </c>
      <c r="K21" s="60">
        <v>5104422</v>
      </c>
      <c r="L21" s="85"/>
    </row>
    <row r="22" spans="1:12" s="7" customFormat="1" ht="20.25" customHeight="1">
      <c r="A22" s="208"/>
      <c r="B22" s="208"/>
      <c r="C22" s="218"/>
      <c r="D22" s="63" t="s">
        <v>88</v>
      </c>
      <c r="E22" s="63" t="s">
        <v>78</v>
      </c>
      <c r="F22" s="58">
        <v>1102</v>
      </c>
      <c r="G22" s="63" t="s">
        <v>85</v>
      </c>
      <c r="H22" s="60">
        <v>3278893</v>
      </c>
      <c r="I22" s="60">
        <v>3278893</v>
      </c>
      <c r="J22" s="60">
        <v>3925280</v>
      </c>
      <c r="K22" s="60">
        <v>3925280</v>
      </c>
      <c r="L22" s="85"/>
    </row>
    <row r="23" spans="1:12" s="7" customFormat="1" ht="16.5" customHeight="1">
      <c r="A23" s="208" t="s">
        <v>165</v>
      </c>
      <c r="B23" s="208" t="s">
        <v>157</v>
      </c>
      <c r="C23" s="86" t="s">
        <v>7</v>
      </c>
      <c r="D23" s="63" t="s">
        <v>166</v>
      </c>
      <c r="E23" s="58" t="s">
        <v>67</v>
      </c>
      <c r="F23" s="58" t="s">
        <v>67</v>
      </c>
      <c r="G23" s="58" t="s">
        <v>67</v>
      </c>
      <c r="H23" s="60">
        <f>H25</f>
        <v>0</v>
      </c>
      <c r="I23" s="60">
        <f>I25</f>
        <v>0</v>
      </c>
      <c r="J23" s="60">
        <f>J25</f>
        <v>3362502</v>
      </c>
      <c r="K23" s="60">
        <f t="shared" ref="K23" si="4">K25</f>
        <v>3362502</v>
      </c>
      <c r="L23" s="107"/>
    </row>
    <row r="24" spans="1:12" s="7" customFormat="1" ht="31.5" customHeight="1">
      <c r="A24" s="208"/>
      <c r="B24" s="208"/>
      <c r="C24" s="86" t="s">
        <v>27</v>
      </c>
      <c r="D24" s="58" t="s">
        <v>67</v>
      </c>
      <c r="E24" s="58" t="s">
        <v>67</v>
      </c>
      <c r="F24" s="58" t="s">
        <v>67</v>
      </c>
      <c r="G24" s="58" t="s">
        <v>67</v>
      </c>
      <c r="H24" s="58" t="s">
        <v>67</v>
      </c>
      <c r="I24" s="58" t="s">
        <v>67</v>
      </c>
      <c r="J24" s="58" t="s">
        <v>67</v>
      </c>
      <c r="K24" s="58" t="s">
        <v>67</v>
      </c>
      <c r="L24" s="85"/>
    </row>
    <row r="25" spans="1:12" s="7" customFormat="1" ht="25.5">
      <c r="A25" s="208"/>
      <c r="B25" s="208"/>
      <c r="C25" s="86" t="s">
        <v>77</v>
      </c>
      <c r="D25" s="63" t="s">
        <v>166</v>
      </c>
      <c r="E25" s="63" t="s">
        <v>78</v>
      </c>
      <c r="F25" s="58">
        <v>1102</v>
      </c>
      <c r="G25" s="63" t="s">
        <v>85</v>
      </c>
      <c r="H25" s="60">
        <v>0</v>
      </c>
      <c r="I25" s="60">
        <v>0</v>
      </c>
      <c r="J25" s="60">
        <v>3362502</v>
      </c>
      <c r="K25" s="60">
        <v>3362502</v>
      </c>
      <c r="L25" s="85"/>
    </row>
    <row r="26" spans="1:12" s="7" customFormat="1" ht="15" hidden="1" customHeight="1">
      <c r="A26" s="208" t="s">
        <v>89</v>
      </c>
      <c r="B26" s="208" t="s">
        <v>90</v>
      </c>
      <c r="C26" s="86" t="s">
        <v>7</v>
      </c>
      <c r="D26" s="76" t="s">
        <v>91</v>
      </c>
      <c r="E26" s="58" t="s">
        <v>67</v>
      </c>
      <c r="F26" s="58" t="s">
        <v>67</v>
      </c>
      <c r="G26" s="58" t="s">
        <v>67</v>
      </c>
      <c r="H26" s="58"/>
      <c r="I26" s="58"/>
      <c r="J26" s="58"/>
      <c r="K26" s="58"/>
      <c r="L26" s="85"/>
    </row>
    <row r="27" spans="1:12" s="7" customFormat="1" hidden="1">
      <c r="A27" s="208"/>
      <c r="B27" s="208"/>
      <c r="C27" s="86" t="s">
        <v>27</v>
      </c>
      <c r="D27" s="76" t="s">
        <v>91</v>
      </c>
      <c r="E27" s="58" t="s">
        <v>67</v>
      </c>
      <c r="F27" s="58" t="s">
        <v>67</v>
      </c>
      <c r="G27" s="58" t="s">
        <v>67</v>
      </c>
      <c r="H27" s="58"/>
      <c r="I27" s="58"/>
      <c r="J27" s="58"/>
      <c r="K27" s="58"/>
      <c r="L27" s="85"/>
    </row>
    <row r="28" spans="1:12" s="7" customFormat="1" ht="11.25" customHeight="1">
      <c r="A28" s="208"/>
      <c r="B28" s="208"/>
      <c r="C28" s="86" t="s">
        <v>77</v>
      </c>
      <c r="D28" s="76" t="s">
        <v>91</v>
      </c>
      <c r="E28" s="63" t="s">
        <v>92</v>
      </c>
      <c r="F28" s="76" t="s">
        <v>93</v>
      </c>
      <c r="G28" s="76" t="s">
        <v>94</v>
      </c>
      <c r="H28" s="58"/>
      <c r="I28" s="58"/>
      <c r="J28" s="58"/>
      <c r="K28" s="58"/>
      <c r="L28" s="85"/>
    </row>
    <row r="29" spans="1:12" s="7" customFormat="1" ht="13.5" customHeight="1">
      <c r="A29" s="208" t="s">
        <v>89</v>
      </c>
      <c r="B29" s="208" t="s">
        <v>96</v>
      </c>
      <c r="C29" s="86" t="s">
        <v>7</v>
      </c>
      <c r="D29" s="63" t="s">
        <v>97</v>
      </c>
      <c r="E29" s="58" t="s">
        <v>67</v>
      </c>
      <c r="F29" s="58" t="s">
        <v>67</v>
      </c>
      <c r="G29" s="58" t="s">
        <v>67</v>
      </c>
      <c r="H29" s="60">
        <f>H31+H32+H33+H34</f>
        <v>4374952</v>
      </c>
      <c r="I29" s="60">
        <f>I31+I32+I33+I34</f>
        <v>4331657.8</v>
      </c>
      <c r="J29" s="60">
        <f t="shared" ref="J29" si="5">J31+J32+J33+J34</f>
        <v>4688773</v>
      </c>
      <c r="K29" s="60">
        <f>K31+K32+K33+K34</f>
        <v>4649135.08</v>
      </c>
      <c r="L29" s="107"/>
    </row>
    <row r="30" spans="1:12" s="7" customFormat="1" ht="11.25" customHeight="1">
      <c r="A30" s="208"/>
      <c r="B30" s="208"/>
      <c r="C30" s="86" t="s">
        <v>27</v>
      </c>
      <c r="D30" s="58" t="s">
        <v>67</v>
      </c>
      <c r="E30" s="58" t="s">
        <v>67</v>
      </c>
      <c r="F30" s="58" t="s">
        <v>67</v>
      </c>
      <c r="G30" s="58" t="s">
        <v>67</v>
      </c>
      <c r="H30" s="58" t="s">
        <v>67</v>
      </c>
      <c r="I30" s="58" t="s">
        <v>67</v>
      </c>
      <c r="J30" s="58" t="s">
        <v>67</v>
      </c>
      <c r="K30" s="58" t="s">
        <v>67</v>
      </c>
      <c r="L30" s="85"/>
    </row>
    <row r="31" spans="1:12" s="7" customFormat="1" ht="12.75" customHeight="1">
      <c r="A31" s="208"/>
      <c r="B31" s="208"/>
      <c r="C31" s="207" t="s">
        <v>77</v>
      </c>
      <c r="D31" s="63" t="s">
        <v>97</v>
      </c>
      <c r="E31" s="76" t="s">
        <v>78</v>
      </c>
      <c r="F31" s="76" t="s">
        <v>98</v>
      </c>
      <c r="G31" s="58">
        <v>110</v>
      </c>
      <c r="H31" s="60">
        <v>4248452</v>
      </c>
      <c r="I31" s="60">
        <v>4207157.8</v>
      </c>
      <c r="J31" s="60">
        <v>4653712</v>
      </c>
      <c r="K31" s="60">
        <v>4616074.08</v>
      </c>
      <c r="L31" s="85"/>
    </row>
    <row r="32" spans="1:12" s="7" customFormat="1" ht="13.5" customHeight="1">
      <c r="A32" s="208"/>
      <c r="B32" s="208"/>
      <c r="C32" s="207"/>
      <c r="D32" s="63" t="s">
        <v>97</v>
      </c>
      <c r="E32" s="76" t="s">
        <v>78</v>
      </c>
      <c r="F32" s="76" t="s">
        <v>98</v>
      </c>
      <c r="G32" s="88">
        <v>240</v>
      </c>
      <c r="H32" s="60">
        <v>124500</v>
      </c>
      <c r="I32" s="60">
        <v>124500</v>
      </c>
      <c r="J32" s="60">
        <v>33061</v>
      </c>
      <c r="K32" s="60">
        <v>33061</v>
      </c>
      <c r="L32" s="85"/>
    </row>
    <row r="33" spans="1:12" s="7" customFormat="1" ht="12.75" customHeight="1">
      <c r="A33" s="208"/>
      <c r="B33" s="208"/>
      <c r="C33" s="207"/>
      <c r="D33" s="63" t="s">
        <v>97</v>
      </c>
      <c r="E33" s="76" t="s">
        <v>78</v>
      </c>
      <c r="F33" s="76" t="s">
        <v>98</v>
      </c>
      <c r="G33" s="88">
        <v>340</v>
      </c>
      <c r="H33" s="60">
        <v>0</v>
      </c>
      <c r="I33" s="60">
        <v>0</v>
      </c>
      <c r="J33" s="60">
        <v>0</v>
      </c>
      <c r="K33" s="60">
        <v>0</v>
      </c>
      <c r="L33" s="85"/>
    </row>
    <row r="34" spans="1:12" s="7" customFormat="1" ht="11.25" customHeight="1">
      <c r="A34" s="208"/>
      <c r="B34" s="208"/>
      <c r="C34" s="207"/>
      <c r="D34" s="63" t="s">
        <v>97</v>
      </c>
      <c r="E34" s="76" t="s">
        <v>78</v>
      </c>
      <c r="F34" s="76" t="s">
        <v>98</v>
      </c>
      <c r="G34" s="88">
        <v>850</v>
      </c>
      <c r="H34" s="60">
        <v>2000</v>
      </c>
      <c r="I34" s="60">
        <v>0</v>
      </c>
      <c r="J34" s="60">
        <v>2000</v>
      </c>
      <c r="K34" s="60">
        <v>0</v>
      </c>
      <c r="L34" s="85"/>
    </row>
    <row r="35" spans="1:12" s="7" customFormat="1" ht="21" customHeight="1">
      <c r="A35" s="213" t="s">
        <v>95</v>
      </c>
      <c r="B35" s="213" t="s">
        <v>136</v>
      </c>
      <c r="C35" s="56" t="s">
        <v>7</v>
      </c>
      <c r="D35" s="76" t="s">
        <v>131</v>
      </c>
      <c r="E35" s="58" t="s">
        <v>67</v>
      </c>
      <c r="F35" s="58" t="s">
        <v>67</v>
      </c>
      <c r="G35" s="58" t="s">
        <v>67</v>
      </c>
      <c r="H35" s="60">
        <f>H37</f>
        <v>1722900</v>
      </c>
      <c r="I35" s="60">
        <f>I37</f>
        <v>1722900</v>
      </c>
      <c r="J35" s="60">
        <f t="shared" ref="J35:K35" si="6">J37</f>
        <v>883800</v>
      </c>
      <c r="K35" s="60">
        <f t="shared" si="6"/>
        <v>883800</v>
      </c>
      <c r="L35" s="107"/>
    </row>
    <row r="36" spans="1:12" s="7" customFormat="1" ht="17.25" customHeight="1">
      <c r="A36" s="214"/>
      <c r="B36" s="214"/>
      <c r="C36" s="56" t="s">
        <v>27</v>
      </c>
      <c r="D36" s="58" t="s">
        <v>67</v>
      </c>
      <c r="E36" s="58" t="s">
        <v>67</v>
      </c>
      <c r="F36" s="58" t="s">
        <v>67</v>
      </c>
      <c r="G36" s="58" t="s">
        <v>67</v>
      </c>
      <c r="H36" s="58" t="s">
        <v>67</v>
      </c>
      <c r="I36" s="58" t="s">
        <v>67</v>
      </c>
      <c r="J36" s="60"/>
      <c r="K36" s="60"/>
      <c r="L36" s="61"/>
    </row>
    <row r="37" spans="1:12" s="7" customFormat="1" ht="27.75" customHeight="1">
      <c r="A37" s="215"/>
      <c r="B37" s="215"/>
      <c r="C37" s="56" t="s">
        <v>77</v>
      </c>
      <c r="D37" s="76" t="s">
        <v>131</v>
      </c>
      <c r="E37" s="63" t="s">
        <v>78</v>
      </c>
      <c r="F37" s="76" t="s">
        <v>93</v>
      </c>
      <c r="G37" s="76" t="s">
        <v>85</v>
      </c>
      <c r="H37" s="60">
        <v>1722900</v>
      </c>
      <c r="I37" s="60">
        <v>1722900</v>
      </c>
      <c r="J37" s="60">
        <v>883800</v>
      </c>
      <c r="K37" s="60">
        <v>883800</v>
      </c>
      <c r="L37" s="61"/>
    </row>
    <row r="38" spans="1:12" s="7" customFormat="1" ht="18.75" customHeight="1">
      <c r="A38" s="213" t="s">
        <v>132</v>
      </c>
      <c r="B38" s="213" t="s">
        <v>137</v>
      </c>
      <c r="C38" s="56" t="s">
        <v>7</v>
      </c>
      <c r="D38" s="76" t="s">
        <v>133</v>
      </c>
      <c r="E38" s="58" t="s">
        <v>67</v>
      </c>
      <c r="F38" s="58" t="s">
        <v>67</v>
      </c>
      <c r="G38" s="58" t="s">
        <v>67</v>
      </c>
      <c r="H38" s="60">
        <f>H40</f>
        <v>4166250</v>
      </c>
      <c r="I38" s="60">
        <f>I40</f>
        <v>4166250</v>
      </c>
      <c r="J38" s="60">
        <f t="shared" ref="J38:K38" si="7">J40</f>
        <v>4040000</v>
      </c>
      <c r="K38" s="60">
        <f t="shared" si="7"/>
        <v>4040000</v>
      </c>
      <c r="L38" s="107"/>
    </row>
    <row r="39" spans="1:12" s="7" customFormat="1" ht="20.25" customHeight="1">
      <c r="A39" s="214"/>
      <c r="B39" s="214"/>
      <c r="C39" s="56" t="s">
        <v>27</v>
      </c>
      <c r="D39" s="58" t="s">
        <v>67</v>
      </c>
      <c r="E39" s="58" t="s">
        <v>67</v>
      </c>
      <c r="F39" s="58" t="s">
        <v>67</v>
      </c>
      <c r="G39" s="58" t="s">
        <v>67</v>
      </c>
      <c r="H39" s="58" t="s">
        <v>67</v>
      </c>
      <c r="I39" s="58" t="s">
        <v>67</v>
      </c>
      <c r="J39" s="60"/>
      <c r="K39" s="60"/>
      <c r="L39" s="61"/>
    </row>
    <row r="40" spans="1:12" s="7" customFormat="1" ht="31.5" customHeight="1">
      <c r="A40" s="215"/>
      <c r="B40" s="215"/>
      <c r="C40" s="56" t="s">
        <v>77</v>
      </c>
      <c r="D40" s="76" t="s">
        <v>133</v>
      </c>
      <c r="E40" s="63" t="s">
        <v>78</v>
      </c>
      <c r="F40" s="76" t="s">
        <v>93</v>
      </c>
      <c r="G40" s="76" t="s">
        <v>85</v>
      </c>
      <c r="H40" s="60">
        <v>4166250</v>
      </c>
      <c r="I40" s="60">
        <v>4166250</v>
      </c>
      <c r="J40" s="66">
        <v>4040000</v>
      </c>
      <c r="K40" s="66">
        <v>4040000</v>
      </c>
      <c r="L40" s="61"/>
    </row>
    <row r="41" spans="1:12" s="7" customFormat="1" ht="31.5" customHeight="1">
      <c r="A41" s="213" t="s">
        <v>171</v>
      </c>
      <c r="B41" s="213" t="s">
        <v>138</v>
      </c>
      <c r="C41" s="56" t="s">
        <v>7</v>
      </c>
      <c r="D41" s="76" t="s">
        <v>135</v>
      </c>
      <c r="E41" s="58" t="s">
        <v>67</v>
      </c>
      <c r="F41" s="58" t="s">
        <v>67</v>
      </c>
      <c r="G41" s="58" t="s">
        <v>67</v>
      </c>
      <c r="H41" s="60">
        <f>H43</f>
        <v>2200000</v>
      </c>
      <c r="I41" s="60">
        <f>I43</f>
        <v>2200000</v>
      </c>
      <c r="J41" s="60">
        <f t="shared" ref="J41:K41" si="8">J43</f>
        <v>0</v>
      </c>
      <c r="K41" s="60">
        <f t="shared" si="8"/>
        <v>0</v>
      </c>
      <c r="L41" s="61"/>
    </row>
    <row r="42" spans="1:12" s="7" customFormat="1" ht="31.5" customHeight="1">
      <c r="A42" s="214"/>
      <c r="B42" s="214"/>
      <c r="C42" s="56" t="s">
        <v>27</v>
      </c>
      <c r="D42" s="58" t="s">
        <v>67</v>
      </c>
      <c r="E42" s="58" t="s">
        <v>67</v>
      </c>
      <c r="F42" s="58" t="s">
        <v>67</v>
      </c>
      <c r="G42" s="58" t="s">
        <v>67</v>
      </c>
      <c r="H42" s="58" t="s">
        <v>67</v>
      </c>
      <c r="I42" s="58" t="s">
        <v>67</v>
      </c>
      <c r="J42" s="66"/>
      <c r="K42" s="66"/>
      <c r="L42" s="61"/>
    </row>
    <row r="43" spans="1:12" s="7" customFormat="1" ht="31.5" customHeight="1">
      <c r="A43" s="215"/>
      <c r="B43" s="215"/>
      <c r="C43" s="56" t="s">
        <v>77</v>
      </c>
      <c r="D43" s="76" t="s">
        <v>135</v>
      </c>
      <c r="E43" s="63" t="s">
        <v>78</v>
      </c>
      <c r="F43" s="76" t="s">
        <v>93</v>
      </c>
      <c r="G43" s="76" t="s">
        <v>85</v>
      </c>
      <c r="H43" s="60">
        <v>2200000</v>
      </c>
      <c r="I43" s="60">
        <v>2200000</v>
      </c>
      <c r="J43" s="66">
        <v>0</v>
      </c>
      <c r="K43" s="66">
        <v>0</v>
      </c>
      <c r="L43" s="61"/>
    </row>
    <row r="44" spans="1:12" s="7" customFormat="1" ht="36" customHeight="1">
      <c r="A44" s="213" t="s">
        <v>134</v>
      </c>
      <c r="B44" s="210" t="s">
        <v>167</v>
      </c>
      <c r="C44" s="56" t="s">
        <v>7</v>
      </c>
      <c r="D44" s="64" t="s">
        <v>168</v>
      </c>
      <c r="E44" s="58" t="s">
        <v>67</v>
      </c>
      <c r="F44" s="58" t="s">
        <v>67</v>
      </c>
      <c r="G44" s="58" t="s">
        <v>67</v>
      </c>
      <c r="H44" s="60">
        <v>0</v>
      </c>
      <c r="I44" s="60">
        <f>I46</f>
        <v>0</v>
      </c>
      <c r="J44" s="60">
        <f t="shared" ref="J44:K44" si="9">J46</f>
        <v>4999500</v>
      </c>
      <c r="K44" s="60">
        <f t="shared" si="9"/>
        <v>4999500</v>
      </c>
      <c r="L44" s="107"/>
    </row>
    <row r="45" spans="1:12" s="7" customFormat="1" ht="33.75" customHeight="1">
      <c r="A45" s="214"/>
      <c r="B45" s="211"/>
      <c r="C45" s="56" t="s">
        <v>27</v>
      </c>
      <c r="D45" s="58" t="s">
        <v>67</v>
      </c>
      <c r="E45" s="58" t="s">
        <v>67</v>
      </c>
      <c r="F45" s="58" t="s">
        <v>67</v>
      </c>
      <c r="G45" s="58" t="s">
        <v>67</v>
      </c>
      <c r="H45" s="58" t="s">
        <v>67</v>
      </c>
      <c r="I45" s="58" t="s">
        <v>67</v>
      </c>
      <c r="J45" s="58" t="s">
        <v>67</v>
      </c>
      <c r="K45" s="58" t="s">
        <v>67</v>
      </c>
      <c r="L45" s="61"/>
    </row>
    <row r="46" spans="1:12" ht="45" customHeight="1">
      <c r="A46" s="215"/>
      <c r="B46" s="212"/>
      <c r="C46" s="56" t="s">
        <v>77</v>
      </c>
      <c r="D46" s="64" t="s">
        <v>168</v>
      </c>
      <c r="E46" s="63" t="s">
        <v>78</v>
      </c>
      <c r="F46" s="76" t="s">
        <v>93</v>
      </c>
      <c r="G46" s="76" t="s">
        <v>85</v>
      </c>
      <c r="H46" s="60">
        <v>0</v>
      </c>
      <c r="I46" s="60">
        <v>0</v>
      </c>
      <c r="J46" s="66">
        <v>4999500</v>
      </c>
      <c r="K46" s="66">
        <v>4999500</v>
      </c>
      <c r="L46" s="61"/>
    </row>
    <row r="47" spans="1:12" ht="25.5" customHeight="1">
      <c r="A47" s="210" t="s">
        <v>116</v>
      </c>
      <c r="B47" s="208" t="s">
        <v>117</v>
      </c>
      <c r="C47" s="86" t="s">
        <v>7</v>
      </c>
      <c r="D47" s="64" t="s">
        <v>118</v>
      </c>
      <c r="E47" s="58" t="s">
        <v>67</v>
      </c>
      <c r="F47" s="58" t="s">
        <v>67</v>
      </c>
      <c r="G47" s="58" t="s">
        <v>67</v>
      </c>
      <c r="H47" s="60">
        <f>H49</f>
        <v>2677370</v>
      </c>
      <c r="I47" s="60">
        <f>I49</f>
        <v>2536973.86</v>
      </c>
      <c r="J47" s="60">
        <f t="shared" ref="J47:K47" si="10">J49</f>
        <v>0</v>
      </c>
      <c r="K47" s="60">
        <f t="shared" si="10"/>
        <v>0</v>
      </c>
      <c r="L47" s="61"/>
    </row>
    <row r="48" spans="1:12" ht="45" customHeight="1">
      <c r="A48" s="211"/>
      <c r="B48" s="208"/>
      <c r="C48" s="86" t="s">
        <v>27</v>
      </c>
      <c r="D48" s="58" t="s">
        <v>67</v>
      </c>
      <c r="E48" s="58" t="s">
        <v>67</v>
      </c>
      <c r="F48" s="58" t="s">
        <v>67</v>
      </c>
      <c r="G48" s="58" t="s">
        <v>67</v>
      </c>
      <c r="H48" s="58" t="s">
        <v>67</v>
      </c>
      <c r="I48" s="58" t="s">
        <v>67</v>
      </c>
      <c r="J48" s="66"/>
      <c r="K48" s="66"/>
      <c r="L48" s="61"/>
    </row>
    <row r="49" spans="1:13" ht="45" customHeight="1">
      <c r="A49" s="212"/>
      <c r="B49" s="208"/>
      <c r="C49" s="86" t="s">
        <v>77</v>
      </c>
      <c r="D49" s="64" t="s">
        <v>118</v>
      </c>
      <c r="E49" s="59" t="s">
        <v>78</v>
      </c>
      <c r="F49" s="59" t="s">
        <v>93</v>
      </c>
      <c r="G49" s="58">
        <v>240</v>
      </c>
      <c r="H49" s="60">
        <v>2677370</v>
      </c>
      <c r="I49" s="60">
        <v>2536973.86</v>
      </c>
      <c r="J49" s="66">
        <v>0</v>
      </c>
      <c r="K49" s="66">
        <v>0</v>
      </c>
      <c r="L49" s="61"/>
    </row>
    <row r="50" spans="1:13" ht="24.75" customHeight="1">
      <c r="A50" s="216" t="s">
        <v>99</v>
      </c>
      <c r="B50" s="216" t="s">
        <v>100</v>
      </c>
      <c r="C50" s="90" t="s">
        <v>7</v>
      </c>
      <c r="D50" s="103" t="s">
        <v>101</v>
      </c>
      <c r="E50" s="104" t="s">
        <v>67</v>
      </c>
      <c r="F50" s="104" t="s">
        <v>67</v>
      </c>
      <c r="G50" s="104" t="s">
        <v>67</v>
      </c>
      <c r="H50" s="105">
        <f>H53+H57+H61+H65</f>
        <v>111066231.12</v>
      </c>
      <c r="I50" s="105">
        <f>I53+I57+I61+I65</f>
        <v>110899828.67</v>
      </c>
      <c r="J50" s="105">
        <f t="shared" ref="J50:K50" si="11">J53+J57+J61+J65</f>
        <v>117934190.3</v>
      </c>
      <c r="K50" s="105">
        <f t="shared" si="11"/>
        <v>117891699.97999999</v>
      </c>
      <c r="L50" s="112"/>
      <c r="M50" s="80"/>
    </row>
    <row r="51" spans="1:13" ht="20.25" customHeight="1">
      <c r="A51" s="216"/>
      <c r="B51" s="216"/>
      <c r="C51" s="90" t="s">
        <v>27</v>
      </c>
      <c r="D51" s="104" t="s">
        <v>67</v>
      </c>
      <c r="E51" s="104" t="s">
        <v>67</v>
      </c>
      <c r="F51" s="104" t="s">
        <v>67</v>
      </c>
      <c r="G51" s="104" t="s">
        <v>67</v>
      </c>
      <c r="H51" s="104" t="s">
        <v>67</v>
      </c>
      <c r="I51" s="104" t="s">
        <v>67</v>
      </c>
      <c r="J51" s="104"/>
      <c r="K51" s="104"/>
      <c r="L51" s="106"/>
    </row>
    <row r="52" spans="1:13" ht="31.5" customHeight="1">
      <c r="A52" s="216"/>
      <c r="B52" s="216"/>
      <c r="C52" s="90" t="s">
        <v>77</v>
      </c>
      <c r="D52" s="103" t="s">
        <v>101</v>
      </c>
      <c r="E52" s="108" t="s">
        <v>78</v>
      </c>
      <c r="F52" s="104" t="s">
        <v>67</v>
      </c>
      <c r="G52" s="109" t="s">
        <v>67</v>
      </c>
      <c r="H52" s="110">
        <f>H50</f>
        <v>111066231.12</v>
      </c>
      <c r="I52" s="110">
        <f>I50</f>
        <v>110899828.67</v>
      </c>
      <c r="J52" s="110">
        <f t="shared" ref="J52:K52" si="12">J50</f>
        <v>117934190.3</v>
      </c>
      <c r="K52" s="110">
        <f t="shared" si="12"/>
        <v>117891699.97999999</v>
      </c>
      <c r="L52" s="111"/>
    </row>
    <row r="53" spans="1:13">
      <c r="A53" s="208" t="s">
        <v>102</v>
      </c>
      <c r="B53" s="208" t="s">
        <v>103</v>
      </c>
      <c r="C53" s="86" t="s">
        <v>7</v>
      </c>
      <c r="D53" s="63" t="s">
        <v>104</v>
      </c>
      <c r="E53" s="58" t="s">
        <v>67</v>
      </c>
      <c r="F53" s="58" t="s">
        <v>67</v>
      </c>
      <c r="G53" s="58" t="s">
        <v>67</v>
      </c>
      <c r="H53" s="59">
        <f>H55+H56</f>
        <v>99032783.549999997</v>
      </c>
      <c r="I53" s="59">
        <f>I55+I56</f>
        <v>99032783.549999997</v>
      </c>
      <c r="J53" s="59">
        <f t="shared" ref="J53:K53" si="13">J55+J56</f>
        <v>103653565.8</v>
      </c>
      <c r="K53" s="59">
        <f t="shared" si="13"/>
        <v>103653565.8</v>
      </c>
      <c r="L53" s="107"/>
    </row>
    <row r="54" spans="1:13" ht="12.75" customHeight="1">
      <c r="A54" s="208"/>
      <c r="B54" s="208"/>
      <c r="C54" s="86" t="s">
        <v>27</v>
      </c>
      <c r="D54" s="58" t="s">
        <v>67</v>
      </c>
      <c r="E54" s="58" t="s">
        <v>67</v>
      </c>
      <c r="F54" s="58" t="s">
        <v>67</v>
      </c>
      <c r="G54" s="58" t="s">
        <v>67</v>
      </c>
      <c r="H54" s="58" t="s">
        <v>67</v>
      </c>
      <c r="I54" s="58" t="s">
        <v>67</v>
      </c>
      <c r="J54" s="68"/>
      <c r="K54" s="59"/>
      <c r="L54" s="89"/>
    </row>
    <row r="55" spans="1:13">
      <c r="A55" s="208"/>
      <c r="B55" s="208"/>
      <c r="C55" s="207" t="s">
        <v>77</v>
      </c>
      <c r="D55" s="63" t="s">
        <v>104</v>
      </c>
      <c r="E55" s="76" t="s">
        <v>78</v>
      </c>
      <c r="F55" s="63" t="s">
        <v>105</v>
      </c>
      <c r="G55" s="58">
        <v>610</v>
      </c>
      <c r="H55" s="59">
        <v>57496058</v>
      </c>
      <c r="I55" s="59">
        <v>57496058</v>
      </c>
      <c r="J55" s="59">
        <v>59790406.799999997</v>
      </c>
      <c r="K55" s="59">
        <v>59790406.799999997</v>
      </c>
      <c r="L55" s="89"/>
    </row>
    <row r="56" spans="1:13" ht="12.75" customHeight="1">
      <c r="A56" s="208"/>
      <c r="B56" s="208"/>
      <c r="C56" s="207"/>
      <c r="D56" s="63" t="s">
        <v>104</v>
      </c>
      <c r="E56" s="76" t="s">
        <v>78</v>
      </c>
      <c r="F56" s="63" t="s">
        <v>105</v>
      </c>
      <c r="G56" s="58">
        <v>620</v>
      </c>
      <c r="H56" s="59">
        <v>41536725.549999997</v>
      </c>
      <c r="I56" s="59">
        <v>41536725.549999997</v>
      </c>
      <c r="J56" s="59">
        <v>43863159</v>
      </c>
      <c r="K56" s="59">
        <v>43863159</v>
      </c>
      <c r="L56" s="89"/>
    </row>
    <row r="57" spans="1:13">
      <c r="A57" s="208" t="s">
        <v>106</v>
      </c>
      <c r="B57" s="208" t="s">
        <v>107</v>
      </c>
      <c r="C57" s="86" t="s">
        <v>7</v>
      </c>
      <c r="D57" s="63" t="s">
        <v>108</v>
      </c>
      <c r="E57" s="58" t="s">
        <v>67</v>
      </c>
      <c r="F57" s="58" t="s">
        <v>67</v>
      </c>
      <c r="G57" s="58" t="s">
        <v>67</v>
      </c>
      <c r="H57" s="60">
        <f>H59+H60</f>
        <v>3773633</v>
      </c>
      <c r="I57" s="60">
        <f>I59+I60</f>
        <v>3625342</v>
      </c>
      <c r="J57" s="60">
        <f t="shared" ref="J57:K57" si="14">J59+J60</f>
        <v>3624978.5</v>
      </c>
      <c r="K57" s="60">
        <f t="shared" si="14"/>
        <v>3624978.5</v>
      </c>
      <c r="L57" s="107"/>
    </row>
    <row r="58" spans="1:13" ht="18.75" customHeight="1">
      <c r="A58" s="208"/>
      <c r="B58" s="208"/>
      <c r="C58" s="86" t="s">
        <v>27</v>
      </c>
      <c r="D58" s="58" t="s">
        <v>67</v>
      </c>
      <c r="E58" s="58" t="s">
        <v>67</v>
      </c>
      <c r="F58" s="58" t="s">
        <v>67</v>
      </c>
      <c r="G58" s="58" t="s">
        <v>67</v>
      </c>
      <c r="H58" s="58" t="s">
        <v>67</v>
      </c>
      <c r="I58" s="58" t="s">
        <v>67</v>
      </c>
      <c r="J58" s="68"/>
      <c r="K58" s="68"/>
      <c r="L58" s="89"/>
    </row>
    <row r="59" spans="1:13" ht="24.75" customHeight="1">
      <c r="A59" s="208"/>
      <c r="B59" s="208"/>
      <c r="C59" s="207" t="s">
        <v>77</v>
      </c>
      <c r="D59" s="63" t="s">
        <v>108</v>
      </c>
      <c r="E59" s="76" t="s">
        <v>78</v>
      </c>
      <c r="F59" s="63" t="s">
        <v>105</v>
      </c>
      <c r="G59" s="58">
        <v>610</v>
      </c>
      <c r="H59" s="60">
        <v>2366458</v>
      </c>
      <c r="I59" s="60">
        <v>2218167</v>
      </c>
      <c r="J59" s="60">
        <v>2046227.5</v>
      </c>
      <c r="K59" s="60">
        <v>2046227.5</v>
      </c>
      <c r="L59" s="89"/>
    </row>
    <row r="60" spans="1:13" ht="19.5" customHeight="1">
      <c r="A60" s="208"/>
      <c r="B60" s="208"/>
      <c r="C60" s="207"/>
      <c r="D60" s="63" t="s">
        <v>108</v>
      </c>
      <c r="E60" s="76" t="s">
        <v>78</v>
      </c>
      <c r="F60" s="63" t="s">
        <v>105</v>
      </c>
      <c r="G60" s="58">
        <v>620</v>
      </c>
      <c r="H60" s="60">
        <v>1407175</v>
      </c>
      <c r="I60" s="60">
        <v>1407175</v>
      </c>
      <c r="J60" s="60">
        <v>1578751</v>
      </c>
      <c r="K60" s="60">
        <v>1578751</v>
      </c>
      <c r="L60" s="89"/>
    </row>
    <row r="61" spans="1:13" ht="17.25" customHeight="1">
      <c r="A61" s="208" t="s">
        <v>110</v>
      </c>
      <c r="B61" s="208" t="s">
        <v>120</v>
      </c>
      <c r="C61" s="86" t="s">
        <v>7</v>
      </c>
      <c r="D61" s="63" t="s">
        <v>121</v>
      </c>
      <c r="E61" s="58" t="s">
        <v>67</v>
      </c>
      <c r="F61" s="58" t="s">
        <v>67</v>
      </c>
      <c r="G61" s="58" t="s">
        <v>67</v>
      </c>
      <c r="H61" s="60">
        <f>H63+H64</f>
        <v>5840439.5700000003</v>
      </c>
      <c r="I61" s="59">
        <f>I63+I64</f>
        <v>5829769.8599999994</v>
      </c>
      <c r="J61" s="59">
        <f t="shared" ref="J61:K61" si="15">J63+J64</f>
        <v>6507766</v>
      </c>
      <c r="K61" s="59">
        <f t="shared" si="15"/>
        <v>6495065.6799999997</v>
      </c>
      <c r="L61" s="107"/>
    </row>
    <row r="62" spans="1:13" ht="17.25" customHeight="1">
      <c r="A62" s="208"/>
      <c r="B62" s="208"/>
      <c r="C62" s="86" t="s">
        <v>27</v>
      </c>
      <c r="D62" s="58" t="s">
        <v>67</v>
      </c>
      <c r="E62" s="58" t="s">
        <v>67</v>
      </c>
      <c r="F62" s="58" t="s">
        <v>67</v>
      </c>
      <c r="G62" s="58" t="s">
        <v>67</v>
      </c>
      <c r="H62" s="58" t="s">
        <v>67</v>
      </c>
      <c r="I62" s="58" t="s">
        <v>67</v>
      </c>
      <c r="J62" s="60"/>
      <c r="K62" s="59"/>
      <c r="L62" s="89"/>
    </row>
    <row r="63" spans="1:13" ht="18.75" customHeight="1">
      <c r="A63" s="208"/>
      <c r="B63" s="208"/>
      <c r="C63" s="207" t="s">
        <v>77</v>
      </c>
      <c r="D63" s="63" t="s">
        <v>121</v>
      </c>
      <c r="E63" s="63" t="s">
        <v>78</v>
      </c>
      <c r="F63" s="63" t="s">
        <v>93</v>
      </c>
      <c r="G63" s="58" t="s">
        <v>119</v>
      </c>
      <c r="H63" s="60">
        <v>3057031.38</v>
      </c>
      <c r="I63" s="59">
        <v>3046361.67</v>
      </c>
      <c r="J63" s="60">
        <v>3213299</v>
      </c>
      <c r="K63" s="59">
        <v>3200598.68</v>
      </c>
      <c r="L63" s="89"/>
    </row>
    <row r="64" spans="1:13">
      <c r="A64" s="208"/>
      <c r="B64" s="208"/>
      <c r="C64" s="207"/>
      <c r="D64" s="63" t="s">
        <v>121</v>
      </c>
      <c r="E64" s="63" t="s">
        <v>78</v>
      </c>
      <c r="F64" s="63" t="s">
        <v>93</v>
      </c>
      <c r="G64" s="58" t="s">
        <v>85</v>
      </c>
      <c r="H64" s="60">
        <v>2783408.19</v>
      </c>
      <c r="I64" s="60">
        <v>2783408.19</v>
      </c>
      <c r="J64" s="60">
        <v>3294467</v>
      </c>
      <c r="K64" s="59">
        <v>3294467</v>
      </c>
      <c r="L64" s="89"/>
    </row>
    <row r="65" spans="1:12">
      <c r="A65" s="208" t="s">
        <v>113</v>
      </c>
      <c r="B65" s="208" t="s">
        <v>114</v>
      </c>
      <c r="C65" s="86" t="s">
        <v>7</v>
      </c>
      <c r="D65" s="63" t="s">
        <v>115</v>
      </c>
      <c r="E65" s="58" t="s">
        <v>67</v>
      </c>
      <c r="F65" s="58" t="s">
        <v>67</v>
      </c>
      <c r="G65" s="58" t="s">
        <v>67</v>
      </c>
      <c r="H65" s="60">
        <f>H67+H68</f>
        <v>2419375</v>
      </c>
      <c r="I65" s="59">
        <f>I67+I68</f>
        <v>2411933.2599999998</v>
      </c>
      <c r="J65" s="59">
        <f t="shared" ref="J65:K65" si="16">J67+J68</f>
        <v>4147880</v>
      </c>
      <c r="K65" s="59">
        <f t="shared" si="16"/>
        <v>4118090</v>
      </c>
      <c r="L65" s="107"/>
    </row>
    <row r="66" spans="1:12" ht="24" customHeight="1">
      <c r="A66" s="208"/>
      <c r="B66" s="208"/>
      <c r="C66" s="86" t="s">
        <v>27</v>
      </c>
      <c r="D66" s="58" t="s">
        <v>67</v>
      </c>
      <c r="E66" s="58" t="s">
        <v>67</v>
      </c>
      <c r="F66" s="58" t="s">
        <v>67</v>
      </c>
      <c r="G66" s="58" t="s">
        <v>67</v>
      </c>
      <c r="H66" s="58" t="s">
        <v>67</v>
      </c>
      <c r="I66" s="58" t="s">
        <v>67</v>
      </c>
      <c r="J66" s="68"/>
      <c r="K66" s="59"/>
      <c r="L66" s="89"/>
    </row>
    <row r="67" spans="1:12">
      <c r="A67" s="208"/>
      <c r="B67" s="208"/>
      <c r="C67" s="207" t="s">
        <v>77</v>
      </c>
      <c r="D67" s="63" t="s">
        <v>115</v>
      </c>
      <c r="E67" s="76" t="s">
        <v>78</v>
      </c>
      <c r="F67" s="63" t="s">
        <v>93</v>
      </c>
      <c r="G67" s="58">
        <v>610</v>
      </c>
      <c r="H67" s="60">
        <v>1920138.89</v>
      </c>
      <c r="I67" s="59">
        <v>1912697.15</v>
      </c>
      <c r="J67" s="60">
        <v>3220064.16</v>
      </c>
      <c r="K67" s="59">
        <v>3190274.16</v>
      </c>
      <c r="L67" s="89"/>
    </row>
    <row r="68" spans="1:12">
      <c r="A68" s="208"/>
      <c r="B68" s="208"/>
      <c r="C68" s="207"/>
      <c r="D68" s="63" t="s">
        <v>115</v>
      </c>
      <c r="E68" s="76" t="s">
        <v>78</v>
      </c>
      <c r="F68" s="63" t="s">
        <v>93</v>
      </c>
      <c r="G68" s="58">
        <v>620</v>
      </c>
      <c r="H68" s="60">
        <v>499236.11</v>
      </c>
      <c r="I68" s="60">
        <v>499236.11</v>
      </c>
      <c r="J68" s="60">
        <v>927815.84</v>
      </c>
      <c r="K68" s="59">
        <v>927815.84</v>
      </c>
      <c r="L68" s="89"/>
    </row>
    <row r="69" spans="1:12" ht="22.5" customHeight="1">
      <c r="A69" s="216" t="s">
        <v>129</v>
      </c>
      <c r="B69" s="216" t="s">
        <v>143</v>
      </c>
      <c r="C69" s="90" t="s">
        <v>7</v>
      </c>
      <c r="D69" s="103" t="s">
        <v>152</v>
      </c>
      <c r="E69" s="104" t="s">
        <v>67</v>
      </c>
      <c r="F69" s="104" t="s">
        <v>67</v>
      </c>
      <c r="G69" s="104" t="s">
        <v>67</v>
      </c>
      <c r="H69" s="105">
        <f>H72+H75+H78</f>
        <v>1167321.67</v>
      </c>
      <c r="I69" s="105">
        <f>I72+I75+I78</f>
        <v>1167321.67</v>
      </c>
      <c r="J69" s="105">
        <f>J72+J75+J78</f>
        <v>2038834.74</v>
      </c>
      <c r="K69" s="105">
        <f t="shared" ref="K69" si="17">K72+K75+K78</f>
        <v>2038834.74</v>
      </c>
      <c r="L69" s="112"/>
    </row>
    <row r="70" spans="1:12" ht="14.25" customHeight="1">
      <c r="A70" s="216"/>
      <c r="B70" s="216"/>
      <c r="C70" s="90" t="s">
        <v>27</v>
      </c>
      <c r="D70" s="104" t="s">
        <v>67</v>
      </c>
      <c r="E70" s="104" t="s">
        <v>67</v>
      </c>
      <c r="F70" s="104" t="s">
        <v>67</v>
      </c>
      <c r="G70" s="104" t="s">
        <v>67</v>
      </c>
      <c r="H70" s="104" t="s">
        <v>67</v>
      </c>
      <c r="I70" s="104" t="s">
        <v>67</v>
      </c>
      <c r="J70" s="104"/>
      <c r="K70" s="104"/>
      <c r="L70" s="111"/>
    </row>
    <row r="71" spans="1:12" ht="30" customHeight="1">
      <c r="A71" s="216"/>
      <c r="B71" s="216"/>
      <c r="C71" s="90" t="s">
        <v>77</v>
      </c>
      <c r="D71" s="103" t="s">
        <v>152</v>
      </c>
      <c r="E71" s="108" t="s">
        <v>78</v>
      </c>
      <c r="F71" s="104" t="s">
        <v>67</v>
      </c>
      <c r="G71" s="109" t="s">
        <v>67</v>
      </c>
      <c r="H71" s="105">
        <f>H69</f>
        <v>1167321.67</v>
      </c>
      <c r="I71" s="105">
        <f>I69</f>
        <v>1167321.67</v>
      </c>
      <c r="J71" s="105">
        <f>J69</f>
        <v>2038834.74</v>
      </c>
      <c r="K71" s="105">
        <f t="shared" ref="K71" si="18">K69</f>
        <v>2038834.74</v>
      </c>
      <c r="L71" s="111"/>
    </row>
    <row r="72" spans="1:12" ht="30" customHeight="1">
      <c r="A72" s="217" t="s">
        <v>172</v>
      </c>
      <c r="B72" s="217" t="s">
        <v>141</v>
      </c>
      <c r="C72" s="84" t="s">
        <v>7</v>
      </c>
      <c r="D72" s="64" t="s">
        <v>142</v>
      </c>
      <c r="E72" s="58" t="s">
        <v>67</v>
      </c>
      <c r="F72" s="58" t="s">
        <v>67</v>
      </c>
      <c r="G72" s="58" t="s">
        <v>67</v>
      </c>
      <c r="H72" s="60">
        <f>H74</f>
        <v>801905</v>
      </c>
      <c r="I72" s="60">
        <f>I74</f>
        <v>801905</v>
      </c>
      <c r="J72" s="60">
        <f>J74</f>
        <v>1789434.74</v>
      </c>
      <c r="K72" s="60">
        <f>K74</f>
        <v>1789434.74</v>
      </c>
      <c r="L72" s="89"/>
    </row>
    <row r="73" spans="1:12" ht="30" customHeight="1">
      <c r="A73" s="217"/>
      <c r="B73" s="217"/>
      <c r="C73" s="84" t="s">
        <v>27</v>
      </c>
      <c r="D73" s="58" t="s">
        <v>67</v>
      </c>
      <c r="E73" s="58" t="s">
        <v>67</v>
      </c>
      <c r="F73" s="58" t="s">
        <v>67</v>
      </c>
      <c r="G73" s="58" t="s">
        <v>67</v>
      </c>
      <c r="H73" s="58" t="s">
        <v>67</v>
      </c>
      <c r="I73" s="62" t="s">
        <v>67</v>
      </c>
      <c r="J73" s="59"/>
      <c r="K73" s="59"/>
      <c r="L73" s="89"/>
    </row>
    <row r="74" spans="1:12" ht="113.25" customHeight="1">
      <c r="A74" s="217"/>
      <c r="B74" s="217"/>
      <c r="C74" s="84"/>
      <c r="D74" s="64" t="s">
        <v>142</v>
      </c>
      <c r="E74" s="76" t="s">
        <v>78</v>
      </c>
      <c r="F74" s="63" t="s">
        <v>93</v>
      </c>
      <c r="G74" s="58">
        <v>620</v>
      </c>
      <c r="H74" s="60">
        <v>801905</v>
      </c>
      <c r="I74" s="60">
        <v>801905</v>
      </c>
      <c r="J74" s="59">
        <v>1789434.74</v>
      </c>
      <c r="K74" s="59">
        <v>1789434.74</v>
      </c>
      <c r="L74" s="89"/>
    </row>
    <row r="75" spans="1:12" ht="16.5" customHeight="1">
      <c r="A75" s="208" t="s">
        <v>139</v>
      </c>
      <c r="B75" s="208" t="s">
        <v>169</v>
      </c>
      <c r="C75" s="86" t="s">
        <v>7</v>
      </c>
      <c r="D75" s="64" t="s">
        <v>112</v>
      </c>
      <c r="E75" s="58" t="s">
        <v>67</v>
      </c>
      <c r="F75" s="58" t="s">
        <v>67</v>
      </c>
      <c r="G75" s="58" t="s">
        <v>67</v>
      </c>
      <c r="H75" s="60">
        <v>0</v>
      </c>
      <c r="I75" s="60">
        <f>I77</f>
        <v>0</v>
      </c>
      <c r="J75" s="60">
        <f>J77</f>
        <v>0</v>
      </c>
      <c r="K75" s="60">
        <f>K77</f>
        <v>0</v>
      </c>
      <c r="L75" s="89"/>
    </row>
    <row r="76" spans="1:12" ht="18" customHeight="1">
      <c r="A76" s="208"/>
      <c r="B76" s="208"/>
      <c r="C76" s="86" t="s">
        <v>27</v>
      </c>
      <c r="D76" s="64"/>
      <c r="E76" s="58" t="s">
        <v>67</v>
      </c>
      <c r="F76" s="58" t="s">
        <v>67</v>
      </c>
      <c r="G76" s="58" t="s">
        <v>67</v>
      </c>
      <c r="H76" s="58" t="s">
        <v>67</v>
      </c>
      <c r="I76" s="58" t="s">
        <v>67</v>
      </c>
      <c r="J76" s="58" t="s">
        <v>67</v>
      </c>
      <c r="K76" s="58" t="s">
        <v>67</v>
      </c>
      <c r="L76" s="89"/>
    </row>
    <row r="77" spans="1:12" ht="89.25" customHeight="1">
      <c r="A77" s="208"/>
      <c r="B77" s="208"/>
      <c r="C77" s="86"/>
      <c r="D77" s="64" t="s">
        <v>112</v>
      </c>
      <c r="E77" s="76" t="s">
        <v>78</v>
      </c>
      <c r="F77" s="63" t="s">
        <v>93</v>
      </c>
      <c r="G77" s="58">
        <v>620</v>
      </c>
      <c r="H77" s="60">
        <v>0</v>
      </c>
      <c r="I77" s="60">
        <v>0</v>
      </c>
      <c r="J77" s="60">
        <v>0</v>
      </c>
      <c r="K77" s="60">
        <v>0</v>
      </c>
      <c r="L77" s="89"/>
    </row>
    <row r="78" spans="1:12" ht="25.5" customHeight="1">
      <c r="A78" s="208" t="s">
        <v>140</v>
      </c>
      <c r="B78" s="208" t="s">
        <v>111</v>
      </c>
      <c r="C78" s="86" t="s">
        <v>7</v>
      </c>
      <c r="D78" s="64" t="s">
        <v>112</v>
      </c>
      <c r="E78" s="58" t="s">
        <v>67</v>
      </c>
      <c r="F78" s="58" t="s">
        <v>67</v>
      </c>
      <c r="G78" s="58" t="s">
        <v>67</v>
      </c>
      <c r="H78" s="60">
        <f>+H80</f>
        <v>365416.67</v>
      </c>
      <c r="I78" s="59">
        <f>I80</f>
        <v>365416.67</v>
      </c>
      <c r="J78" s="59">
        <v>249400</v>
      </c>
      <c r="K78" s="59">
        <v>249400</v>
      </c>
      <c r="L78" s="89"/>
    </row>
    <row r="79" spans="1:12" ht="23.25" customHeight="1">
      <c r="A79" s="208"/>
      <c r="B79" s="208"/>
      <c r="C79" s="86" t="s">
        <v>27</v>
      </c>
      <c r="D79" s="58" t="s">
        <v>67</v>
      </c>
      <c r="E79" s="58" t="s">
        <v>67</v>
      </c>
      <c r="F79" s="58" t="s">
        <v>67</v>
      </c>
      <c r="G79" s="58" t="s">
        <v>67</v>
      </c>
      <c r="H79" s="58" t="s">
        <v>67</v>
      </c>
      <c r="I79" s="58" t="s">
        <v>67</v>
      </c>
      <c r="J79" s="58" t="s">
        <v>67</v>
      </c>
      <c r="K79" s="58" t="s">
        <v>67</v>
      </c>
      <c r="L79" s="89"/>
    </row>
    <row r="80" spans="1:12" ht="130.5" customHeight="1">
      <c r="A80" s="208"/>
      <c r="B80" s="208"/>
      <c r="C80" s="86" t="s">
        <v>77</v>
      </c>
      <c r="D80" s="63" t="s">
        <v>112</v>
      </c>
      <c r="E80" s="63" t="s">
        <v>78</v>
      </c>
      <c r="F80" s="63" t="s">
        <v>93</v>
      </c>
      <c r="G80" s="63">
        <v>620</v>
      </c>
      <c r="H80" s="60">
        <v>365416.67</v>
      </c>
      <c r="I80" s="60">
        <v>365416.67</v>
      </c>
      <c r="J80" s="60">
        <v>249400</v>
      </c>
      <c r="K80" s="60">
        <v>249400</v>
      </c>
      <c r="L80" s="89"/>
    </row>
    <row r="81" spans="1:12" ht="18.75" customHeight="1">
      <c r="A81" s="208" t="s">
        <v>123</v>
      </c>
      <c r="B81" s="208" t="s">
        <v>122</v>
      </c>
      <c r="C81" s="86" t="s">
        <v>7</v>
      </c>
      <c r="D81" s="60" t="s">
        <v>124</v>
      </c>
      <c r="E81" s="60" t="s">
        <v>67</v>
      </c>
      <c r="F81" s="60" t="s">
        <v>67</v>
      </c>
      <c r="G81" s="60" t="s">
        <v>67</v>
      </c>
      <c r="H81" s="60">
        <v>0</v>
      </c>
      <c r="I81" s="60">
        <f>I83+I84</f>
        <v>0</v>
      </c>
      <c r="J81" s="60">
        <f t="shared" ref="J81:K81" si="19">J83+J84</f>
        <v>0</v>
      </c>
      <c r="K81" s="60">
        <f t="shared" si="19"/>
        <v>0</v>
      </c>
      <c r="L81" s="89"/>
    </row>
    <row r="82" spans="1:12" ht="21.75" customHeight="1">
      <c r="A82" s="208"/>
      <c r="B82" s="208"/>
      <c r="C82" s="86" t="s">
        <v>27</v>
      </c>
      <c r="D82" s="60"/>
      <c r="E82" s="60"/>
      <c r="F82" s="60"/>
      <c r="G82" s="60"/>
      <c r="H82" s="60"/>
      <c r="I82" s="60"/>
      <c r="J82" s="60"/>
      <c r="K82" s="59"/>
      <c r="L82" s="89"/>
    </row>
    <row r="83" spans="1:12" ht="27.75" customHeight="1">
      <c r="A83" s="208"/>
      <c r="B83" s="208"/>
      <c r="C83" s="207" t="s">
        <v>77</v>
      </c>
      <c r="D83" s="60" t="s">
        <v>124</v>
      </c>
      <c r="E83" s="60" t="s">
        <v>92</v>
      </c>
      <c r="F83" s="63">
        <v>1102</v>
      </c>
      <c r="G83" s="60" t="s">
        <v>94</v>
      </c>
      <c r="H83" s="60">
        <v>0</v>
      </c>
      <c r="I83" s="60">
        <v>0</v>
      </c>
      <c r="J83" s="60">
        <v>0</v>
      </c>
      <c r="K83" s="59">
        <v>0</v>
      </c>
      <c r="L83" s="89"/>
    </row>
    <row r="84" spans="1:12" ht="62.25" customHeight="1">
      <c r="A84" s="208"/>
      <c r="B84" s="208"/>
      <c r="C84" s="207"/>
      <c r="D84" s="60" t="s">
        <v>124</v>
      </c>
      <c r="E84" s="60" t="s">
        <v>92</v>
      </c>
      <c r="F84" s="63">
        <v>1103</v>
      </c>
      <c r="G84" s="60" t="s">
        <v>94</v>
      </c>
      <c r="H84" s="60">
        <v>0</v>
      </c>
      <c r="I84" s="60">
        <v>0</v>
      </c>
      <c r="J84" s="60">
        <v>0</v>
      </c>
      <c r="K84" s="59">
        <v>0</v>
      </c>
      <c r="L84" s="90"/>
    </row>
    <row r="85" spans="1:12">
      <c r="A85" s="209" t="s">
        <v>109</v>
      </c>
      <c r="B85" s="209"/>
      <c r="C85" s="91"/>
      <c r="D85" s="91"/>
      <c r="E85" s="91"/>
      <c r="F85" s="92"/>
      <c r="G85" s="93"/>
      <c r="H85" s="94"/>
      <c r="I85" s="94"/>
      <c r="J85" s="94"/>
      <c r="K85" s="94"/>
      <c r="L85" s="95"/>
    </row>
    <row r="86" spans="1:12">
      <c r="A86" s="209" t="s">
        <v>35</v>
      </c>
      <c r="B86" s="209"/>
      <c r="C86" s="96"/>
      <c r="D86" s="91"/>
      <c r="E86" s="91"/>
      <c r="F86" s="92"/>
      <c r="G86" s="93"/>
      <c r="H86" s="94"/>
      <c r="I86" s="94"/>
      <c r="J86" s="94"/>
      <c r="K86" s="91"/>
      <c r="L86" s="95"/>
    </row>
    <row r="87" spans="1:12">
      <c r="A87" s="209" t="s">
        <v>36</v>
      </c>
      <c r="B87" s="209"/>
      <c r="C87" s="96"/>
      <c r="D87" s="91"/>
      <c r="E87" s="91"/>
      <c r="F87" s="92"/>
      <c r="G87" s="93"/>
      <c r="H87" s="94"/>
      <c r="I87" s="94"/>
      <c r="J87" s="94"/>
      <c r="K87" s="91"/>
      <c r="L87" s="97"/>
    </row>
    <row r="88" spans="1:12">
      <c r="A88" s="209" t="s">
        <v>37</v>
      </c>
      <c r="B88" s="209"/>
      <c r="C88" s="96"/>
      <c r="D88" s="91"/>
      <c r="E88" s="91"/>
      <c r="F88" s="92"/>
      <c r="G88" s="93"/>
      <c r="H88" s="94"/>
      <c r="I88" s="94"/>
      <c r="J88" s="94"/>
      <c r="K88" s="91"/>
      <c r="L88" s="97"/>
    </row>
    <row r="89" spans="1:12" ht="25.5">
      <c r="A89" s="98" t="s">
        <v>38</v>
      </c>
      <c r="B89" s="98"/>
      <c r="C89" s="96"/>
      <c r="D89" s="91"/>
      <c r="E89" s="91"/>
      <c r="F89" s="92"/>
      <c r="G89" s="93"/>
      <c r="H89" s="94"/>
      <c r="I89" s="94"/>
      <c r="J89" s="94"/>
      <c r="K89" s="91"/>
      <c r="L89" s="97"/>
    </row>
    <row r="90" spans="1:12">
      <c r="A90" s="119"/>
      <c r="B90" s="119"/>
      <c r="C90" s="96"/>
      <c r="D90" s="91"/>
      <c r="E90" s="91"/>
      <c r="F90" s="92"/>
      <c r="G90" s="93"/>
      <c r="H90" s="94"/>
      <c r="I90" s="94"/>
      <c r="J90" s="94"/>
      <c r="K90" s="91"/>
      <c r="L90" s="97"/>
    </row>
    <row r="91" spans="1:12" ht="38.25" customHeight="1">
      <c r="A91" s="206" t="s">
        <v>295</v>
      </c>
      <c r="B91" s="206"/>
      <c r="C91" s="206"/>
      <c r="D91" s="133"/>
      <c r="E91" s="133"/>
      <c r="F91" s="134"/>
      <c r="G91" s="135"/>
      <c r="H91" s="136"/>
      <c r="I91" s="136"/>
      <c r="J91" s="136"/>
      <c r="K91" s="79" t="s">
        <v>296</v>
      </c>
      <c r="L91" s="137"/>
    </row>
    <row r="92" spans="1:12">
      <c r="A92" s="119"/>
      <c r="B92" s="119"/>
      <c r="C92" s="96"/>
      <c r="D92" s="91"/>
      <c r="E92" s="91"/>
      <c r="F92" s="92"/>
      <c r="G92" s="93"/>
      <c r="H92" s="94"/>
      <c r="I92" s="94"/>
      <c r="J92" s="94"/>
      <c r="K92" s="91"/>
      <c r="L92" s="97"/>
    </row>
    <row r="93" spans="1:12" ht="15.75">
      <c r="A93" s="7" t="s">
        <v>174</v>
      </c>
      <c r="H93" s="100"/>
      <c r="I93" s="100"/>
      <c r="J93" s="100"/>
      <c r="K93" s="77"/>
      <c r="L93" s="99"/>
    </row>
    <row r="94" spans="1:12">
      <c r="A94" s="52"/>
      <c r="D94" s="52"/>
      <c r="G94" s="52"/>
      <c r="J94" s="52"/>
    </row>
    <row r="95" spans="1:12" ht="18.75">
      <c r="A95" s="46"/>
      <c r="B95" s="46"/>
      <c r="C95" s="42"/>
      <c r="J95"/>
    </row>
    <row r="96" spans="1:12" ht="15.75">
      <c r="A96" s="22"/>
      <c r="B96" s="22"/>
      <c r="C96" s="47"/>
      <c r="D96" s="22"/>
      <c r="E96" s="22"/>
      <c r="F96" s="22"/>
      <c r="G96" s="48"/>
      <c r="H96" s="48"/>
      <c r="I96" s="48"/>
      <c r="J96"/>
    </row>
    <row r="97" spans="1:10">
      <c r="A97" s="205"/>
      <c r="B97" s="205"/>
      <c r="C97" s="205"/>
      <c r="D97" s="205"/>
      <c r="E97" s="205"/>
      <c r="J97" s="52"/>
    </row>
    <row r="98" spans="1:10">
      <c r="A98" s="205"/>
      <c r="B98" s="205"/>
      <c r="C98" s="205"/>
      <c r="D98" s="205"/>
      <c r="E98" s="205"/>
      <c r="J98" s="52"/>
    </row>
    <row r="99" spans="1:10">
      <c r="J99" s="52"/>
    </row>
    <row r="100" spans="1:10">
      <c r="J100" s="52"/>
    </row>
    <row r="101" spans="1:10">
      <c r="J101"/>
    </row>
    <row r="102" spans="1:10">
      <c r="J102"/>
    </row>
    <row r="103" spans="1:10">
      <c r="J103" s="52"/>
    </row>
    <row r="104" spans="1:10">
      <c r="J104" s="52"/>
    </row>
    <row r="105" spans="1:10">
      <c r="J105" s="52"/>
    </row>
    <row r="106" spans="1:10">
      <c r="J106" s="52"/>
    </row>
    <row r="107" spans="1:10">
      <c r="J107"/>
    </row>
    <row r="108" spans="1:10">
      <c r="J108"/>
    </row>
    <row r="109" spans="1:10">
      <c r="J109" s="52"/>
    </row>
    <row r="110" spans="1:10">
      <c r="J110" s="52"/>
    </row>
    <row r="111" spans="1:10">
      <c r="J111" s="52"/>
    </row>
    <row r="112" spans="1:10">
      <c r="J112" s="52"/>
    </row>
    <row r="113" spans="10:10">
      <c r="J113"/>
    </row>
    <row r="114" spans="10:10">
      <c r="J114"/>
    </row>
    <row r="115" spans="10:10">
      <c r="J115" s="52"/>
    </row>
    <row r="116" spans="10:10">
      <c r="J116" s="52"/>
    </row>
    <row r="117" spans="10:10">
      <c r="J117" s="52"/>
    </row>
  </sheetData>
  <mergeCells count="74">
    <mergeCell ref="B10:B12"/>
    <mergeCell ref="J1:L1"/>
    <mergeCell ref="J2:L2"/>
    <mergeCell ref="A4:L4"/>
    <mergeCell ref="A6:A9"/>
    <mergeCell ref="B6:B9"/>
    <mergeCell ref="C6:C9"/>
    <mergeCell ref="D6:G6"/>
    <mergeCell ref="H6:K6"/>
    <mergeCell ref="L6:L9"/>
    <mergeCell ref="D7:D9"/>
    <mergeCell ref="E7:E9"/>
    <mergeCell ref="F7:F9"/>
    <mergeCell ref="C31:C34"/>
    <mergeCell ref="A23:A25"/>
    <mergeCell ref="B23:B25"/>
    <mergeCell ref="K8:K9"/>
    <mergeCell ref="A13:A15"/>
    <mergeCell ref="B13:B15"/>
    <mergeCell ref="A16:A18"/>
    <mergeCell ref="B16:B18"/>
    <mergeCell ref="A19:A22"/>
    <mergeCell ref="B19:B22"/>
    <mergeCell ref="C21:C22"/>
    <mergeCell ref="G7:G9"/>
    <mergeCell ref="H7:I8"/>
    <mergeCell ref="J7:K7"/>
    <mergeCell ref="J8:J9"/>
    <mergeCell ref="A10:A12"/>
    <mergeCell ref="A26:A28"/>
    <mergeCell ref="B26:B28"/>
    <mergeCell ref="A29:A34"/>
    <mergeCell ref="B29:B34"/>
    <mergeCell ref="A35:A37"/>
    <mergeCell ref="B35:B37"/>
    <mergeCell ref="C55:C56"/>
    <mergeCell ref="A57:A60"/>
    <mergeCell ref="B57:B60"/>
    <mergeCell ref="C59:C60"/>
    <mergeCell ref="B78:B80"/>
    <mergeCell ref="B69:B71"/>
    <mergeCell ref="C63:C64"/>
    <mergeCell ref="C67:C68"/>
    <mergeCell ref="A53:A56"/>
    <mergeCell ref="B53:B56"/>
    <mergeCell ref="B61:B64"/>
    <mergeCell ref="A78:A80"/>
    <mergeCell ref="A61:A64"/>
    <mergeCell ref="A75:A77"/>
    <mergeCell ref="B75:B77"/>
    <mergeCell ref="A65:A68"/>
    <mergeCell ref="B65:B68"/>
    <mergeCell ref="A69:A71"/>
    <mergeCell ref="A72:A74"/>
    <mergeCell ref="B72:B74"/>
    <mergeCell ref="A50:A52"/>
    <mergeCell ref="B50:B52"/>
    <mergeCell ref="A47:A49"/>
    <mergeCell ref="B47:B49"/>
    <mergeCell ref="A38:A40"/>
    <mergeCell ref="B38:B40"/>
    <mergeCell ref="A44:A46"/>
    <mergeCell ref="B44:B46"/>
    <mergeCell ref="A41:A43"/>
    <mergeCell ref="B41:B43"/>
    <mergeCell ref="A97:E98"/>
    <mergeCell ref="A91:C91"/>
    <mergeCell ref="C83:C84"/>
    <mergeCell ref="B81:B84"/>
    <mergeCell ref="A81:A84"/>
    <mergeCell ref="A85:B85"/>
    <mergeCell ref="A86:B86"/>
    <mergeCell ref="A87:B87"/>
    <mergeCell ref="A88:B88"/>
  </mergeCells>
  <printOptions horizontalCentered="1"/>
  <pageMargins left="0.19685039370078741" right="0.19685039370078741" top="0.78740157480314965" bottom="0.39370078740157483" header="0.19685039370078741" footer="0.11811023622047245"/>
  <pageSetup paperSize="9" scale="55" firstPageNumber="4" fitToHeight="0" orientation="landscape" useFirstPageNumber="1" r:id="rId1"/>
  <headerFooter>
    <oddHeader>&amp;C&amp;"Times New Roman,обычный"&amp;P</oddHeader>
  </headerFooter>
  <rowBreaks count="2" manualBreakCount="2">
    <brk id="40" max="11" man="1"/>
    <brk id="68" max="11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H52"/>
  <sheetViews>
    <sheetView topLeftCell="A22" zoomScaleNormal="100" zoomScaleSheetLayoutView="100" workbookViewId="0">
      <selection activeCell="F49" sqref="F49"/>
    </sheetView>
  </sheetViews>
  <sheetFormatPr defaultRowHeight="12.75"/>
  <cols>
    <col min="1" max="1" width="22.85546875" style="7" customWidth="1"/>
    <col min="2" max="2" width="44.42578125" style="7" customWidth="1"/>
    <col min="3" max="3" width="27.28515625" style="7" customWidth="1"/>
    <col min="4" max="6" width="19.5703125" style="7" customWidth="1"/>
    <col min="7" max="7" width="25.7109375" style="7" customWidth="1"/>
    <col min="8" max="8" width="14.7109375" style="7" customWidth="1"/>
    <col min="9" max="16384" width="9.140625" style="7"/>
  </cols>
  <sheetData>
    <row r="1" spans="1:8" s="14" customFormat="1" ht="18.75" customHeight="1">
      <c r="E1" s="20"/>
      <c r="F1" s="20"/>
      <c r="G1" s="223" t="s">
        <v>8</v>
      </c>
      <c r="H1" s="223"/>
    </row>
    <row r="2" spans="1:8" s="22" customFormat="1" ht="69" customHeight="1">
      <c r="A2" s="14"/>
      <c r="B2" s="14"/>
      <c r="C2" s="14"/>
      <c r="D2" s="14"/>
      <c r="E2" s="21"/>
      <c r="F2" s="21"/>
      <c r="G2" s="224" t="s">
        <v>14</v>
      </c>
      <c r="H2" s="224"/>
    </row>
    <row r="3" spans="1:8" s="23" customFormat="1" ht="15.75">
      <c r="A3" s="22"/>
      <c r="B3" s="22"/>
      <c r="C3" s="22"/>
      <c r="D3" s="22"/>
      <c r="E3" s="22"/>
      <c r="F3" s="6"/>
      <c r="G3" s="6"/>
    </row>
    <row r="4" spans="1:8" s="19" customFormat="1" ht="44.25" customHeight="1">
      <c r="A4" s="204" t="s">
        <v>21</v>
      </c>
      <c r="B4" s="204"/>
      <c r="C4" s="204"/>
      <c r="D4" s="204"/>
      <c r="E4" s="204"/>
      <c r="F4" s="204"/>
      <c r="G4" s="204"/>
      <c r="H4" s="204"/>
    </row>
    <row r="5" spans="1:8" s="19" customFormat="1" ht="18.75">
      <c r="H5" s="12" t="s">
        <v>25</v>
      </c>
    </row>
    <row r="6" spans="1:8" ht="24.75" customHeight="1">
      <c r="A6" s="225" t="s">
        <v>6</v>
      </c>
      <c r="B6" s="225" t="s">
        <v>16</v>
      </c>
      <c r="C6" s="225" t="s">
        <v>12</v>
      </c>
      <c r="D6" s="227" t="s">
        <v>170</v>
      </c>
      <c r="E6" s="228"/>
      <c r="F6" s="227" t="s">
        <v>164</v>
      </c>
      <c r="G6" s="228"/>
      <c r="H6" s="225" t="s">
        <v>11</v>
      </c>
    </row>
    <row r="7" spans="1:8" ht="51" customHeight="1">
      <c r="A7" s="226"/>
      <c r="B7" s="226"/>
      <c r="C7" s="226"/>
      <c r="D7" s="43" t="s">
        <v>2</v>
      </c>
      <c r="E7" s="43" t="s">
        <v>3</v>
      </c>
      <c r="F7" s="43" t="s">
        <v>29</v>
      </c>
      <c r="G7" s="43" t="s">
        <v>173</v>
      </c>
      <c r="H7" s="226"/>
    </row>
    <row r="8" spans="1:8" ht="17.100000000000001" customHeight="1">
      <c r="A8" s="233" t="s">
        <v>15</v>
      </c>
      <c r="B8" s="230" t="s">
        <v>125</v>
      </c>
      <c r="C8" s="49" t="s">
        <v>126</v>
      </c>
      <c r="D8" s="115">
        <f>D10+D11+D12</f>
        <v>218145110.97999999</v>
      </c>
      <c r="E8" s="117">
        <f>E10+E11+E12</f>
        <v>217795018.18999997</v>
      </c>
      <c r="F8" s="117">
        <f>F10+F11+F12</f>
        <v>226918100</v>
      </c>
      <c r="G8" s="117">
        <f t="shared" ref="G8" si="0">G10+G11+G12+G28</f>
        <v>226835971.76000002</v>
      </c>
      <c r="H8" s="114"/>
    </row>
    <row r="9" spans="1:8" ht="17.100000000000001" customHeight="1">
      <c r="A9" s="234"/>
      <c r="B9" s="231"/>
      <c r="C9" s="50" t="s">
        <v>27</v>
      </c>
      <c r="D9" s="54"/>
      <c r="E9" s="45"/>
      <c r="F9" s="54"/>
      <c r="G9" s="45"/>
      <c r="H9" s="16"/>
    </row>
    <row r="10" spans="1:8" ht="17.100000000000001" customHeight="1">
      <c r="A10" s="234"/>
      <c r="B10" s="231"/>
      <c r="C10" s="50" t="s">
        <v>4</v>
      </c>
      <c r="D10" s="54">
        <v>0</v>
      </c>
      <c r="E10" s="45">
        <f>E15</f>
        <v>0</v>
      </c>
      <c r="F10" s="45">
        <f t="shared" ref="F10:G10" si="1">F15</f>
        <v>0</v>
      </c>
      <c r="G10" s="45">
        <f t="shared" si="1"/>
        <v>0</v>
      </c>
      <c r="H10" s="24"/>
    </row>
    <row r="11" spans="1:8" ht="17.100000000000001" customHeight="1">
      <c r="A11" s="234"/>
      <c r="B11" s="231"/>
      <c r="C11" s="50" t="s">
        <v>26</v>
      </c>
      <c r="D11" s="54">
        <f>D16+D21+D26</f>
        <v>13710700</v>
      </c>
      <c r="E11" s="45">
        <f>E16+E21+E26+E31</f>
        <v>13693846.48</v>
      </c>
      <c r="F11" s="45">
        <f>F16+F21+F26+F31</f>
        <v>20303500</v>
      </c>
      <c r="G11" s="45">
        <f t="shared" ref="G11" si="2">G16+G21+G26+G31</f>
        <v>20262069.59</v>
      </c>
      <c r="H11" s="113"/>
    </row>
    <row r="12" spans="1:8" ht="17.100000000000001" customHeight="1">
      <c r="A12" s="234"/>
      <c r="B12" s="231"/>
      <c r="C12" s="50" t="s">
        <v>17</v>
      </c>
      <c r="D12" s="54">
        <f>D17+D22+D27+D32</f>
        <v>204434410.97999999</v>
      </c>
      <c r="E12" s="45">
        <f>E17+E22+E27+E32</f>
        <v>204101171.70999998</v>
      </c>
      <c r="F12" s="45">
        <f>F17+F22+F27+F28</f>
        <v>206614600</v>
      </c>
      <c r="G12" s="45">
        <f t="shared" ref="G12" si="3">G17+G22+G27+G32</f>
        <v>206573902.17000002</v>
      </c>
      <c r="H12" s="113"/>
    </row>
    <row r="13" spans="1:8" ht="17.100000000000001" customHeight="1">
      <c r="A13" s="235" t="s">
        <v>9</v>
      </c>
      <c r="B13" s="230" t="s">
        <v>127</v>
      </c>
      <c r="C13" s="116" t="s">
        <v>126</v>
      </c>
      <c r="D13" s="115">
        <f>D15+D16+D17</f>
        <v>105911558.19</v>
      </c>
      <c r="E13" s="117">
        <f>E15+E16+E17</f>
        <v>105727867.84999999</v>
      </c>
      <c r="F13" s="117">
        <f t="shared" ref="F13:G13" si="4">F15+F16+F17</f>
        <v>106945074.95999999</v>
      </c>
      <c r="G13" s="117">
        <f t="shared" si="4"/>
        <v>106905437.04000001</v>
      </c>
      <c r="H13" s="114"/>
    </row>
    <row r="14" spans="1:8" ht="17.100000000000001" customHeight="1">
      <c r="A14" s="236"/>
      <c r="B14" s="231"/>
      <c r="C14" s="50" t="s">
        <v>27</v>
      </c>
      <c r="D14" s="54"/>
      <c r="E14" s="65"/>
      <c r="F14" s="54"/>
      <c r="G14" s="65"/>
      <c r="H14" s="25"/>
    </row>
    <row r="15" spans="1:8" ht="17.100000000000001" customHeight="1">
      <c r="A15" s="236"/>
      <c r="B15" s="231"/>
      <c r="C15" s="50" t="s">
        <v>4</v>
      </c>
      <c r="D15" s="54">
        <v>0</v>
      </c>
      <c r="E15" s="44">
        <v>0</v>
      </c>
      <c r="F15" s="54">
        <v>0</v>
      </c>
      <c r="G15" s="44">
        <v>0</v>
      </c>
      <c r="H15" s="25"/>
    </row>
    <row r="16" spans="1:8" ht="17.100000000000001" customHeight="1">
      <c r="A16" s="236"/>
      <c r="B16" s="231"/>
      <c r="C16" s="50" t="s">
        <v>26</v>
      </c>
      <c r="D16" s="54">
        <f>1722900+3999600</f>
        <v>5722500</v>
      </c>
      <c r="E16" s="44">
        <f>1722900+3999600</f>
        <v>5722500</v>
      </c>
      <c r="F16" s="54">
        <v>9832900</v>
      </c>
      <c r="G16" s="44">
        <v>9832900</v>
      </c>
      <c r="H16" s="113"/>
    </row>
    <row r="17" spans="1:8" ht="17.100000000000001" customHeight="1">
      <c r="A17" s="236"/>
      <c r="B17" s="231"/>
      <c r="C17" s="50" t="s">
        <v>17</v>
      </c>
      <c r="D17" s="54">
        <f>2200000+84256256.19+6513830+2677370+166650+4374952</f>
        <v>100189058.19</v>
      </c>
      <c r="E17" s="44">
        <f>2200000+84256256.19+6513830+2536973.86+166650+4331657.8</f>
        <v>100005367.84999999</v>
      </c>
      <c r="F17" s="54">
        <v>97112174.959999993</v>
      </c>
      <c r="G17" s="44">
        <v>97072537.040000007</v>
      </c>
      <c r="H17" s="113"/>
    </row>
    <row r="18" spans="1:8" ht="17.100000000000001" customHeight="1">
      <c r="A18" s="235" t="s">
        <v>99</v>
      </c>
      <c r="B18" s="238" t="s">
        <v>128</v>
      </c>
      <c r="C18" s="116" t="s">
        <v>126</v>
      </c>
      <c r="D18" s="115">
        <f>D21+D22</f>
        <v>111066231.12</v>
      </c>
      <c r="E18" s="117">
        <f>SUM(E20:E22)</f>
        <v>110899828.67</v>
      </c>
      <c r="F18" s="117">
        <f>SUM(F20:F22)</f>
        <v>117934190.3</v>
      </c>
      <c r="G18" s="117">
        <f>SUM(G20:G22)</f>
        <v>117891699.98</v>
      </c>
      <c r="H18" s="114"/>
    </row>
    <row r="19" spans="1:8" ht="17.100000000000001" customHeight="1">
      <c r="A19" s="236"/>
      <c r="B19" s="239"/>
      <c r="C19" s="50" t="s">
        <v>27</v>
      </c>
      <c r="D19" s="54"/>
      <c r="E19" s="65"/>
      <c r="F19" s="54"/>
      <c r="G19" s="65"/>
      <c r="H19" s="25"/>
    </row>
    <row r="20" spans="1:8" ht="17.100000000000001" customHeight="1">
      <c r="A20" s="236"/>
      <c r="B20" s="239"/>
      <c r="C20" s="50" t="s">
        <v>4</v>
      </c>
      <c r="D20" s="54">
        <v>0</v>
      </c>
      <c r="E20" s="45">
        <v>0</v>
      </c>
      <c r="F20" s="54">
        <v>0</v>
      </c>
      <c r="G20" s="45">
        <v>0</v>
      </c>
      <c r="H20" s="25"/>
    </row>
    <row r="21" spans="1:8" ht="17.100000000000001" customHeight="1">
      <c r="A21" s="236"/>
      <c r="B21" s="239"/>
      <c r="C21" s="50" t="s">
        <v>26</v>
      </c>
      <c r="D21" s="54">
        <f>2781898.57+2532901.43+1843333.34+479266.66</f>
        <v>7637400</v>
      </c>
      <c r="E21" s="45">
        <f>2772189.12+2532901.43+1836189.27+479266.66</f>
        <v>7620546.4800000004</v>
      </c>
      <c r="F21" s="54">
        <v>10223700</v>
      </c>
      <c r="G21" s="45">
        <v>10182269.59</v>
      </c>
      <c r="H21" s="113"/>
    </row>
    <row r="22" spans="1:8" ht="17.100000000000001" customHeight="1">
      <c r="A22" s="237"/>
      <c r="B22" s="232"/>
      <c r="C22" s="50" t="s">
        <v>17</v>
      </c>
      <c r="D22" s="54">
        <f>3773633+99032783.55+275132.81+250506.76+76805.55+19969.45</f>
        <v>103428831.12</v>
      </c>
      <c r="E22" s="45">
        <f>3625342+99032783.55+274172.55+250506.76+76507.88+19969.45</f>
        <v>103279282.19</v>
      </c>
      <c r="F22" s="54">
        <v>107710490.3</v>
      </c>
      <c r="G22" s="45">
        <v>107709430.39</v>
      </c>
      <c r="H22" s="113"/>
    </row>
    <row r="23" spans="1:8" s="57" customFormat="1" ht="13.5" customHeight="1">
      <c r="A23" s="240" t="s">
        <v>129</v>
      </c>
      <c r="B23" s="241" t="s">
        <v>130</v>
      </c>
      <c r="C23" s="102" t="s">
        <v>126</v>
      </c>
      <c r="D23" s="115">
        <f>D26+D27</f>
        <v>1167321.67</v>
      </c>
      <c r="E23" s="115">
        <f>E25+E26+E27</f>
        <v>1167321.67</v>
      </c>
      <c r="F23" s="115">
        <f t="shared" ref="F23:G23" si="5">F25+F26+F27</f>
        <v>2038834.74</v>
      </c>
      <c r="G23" s="115">
        <f t="shared" si="5"/>
        <v>2038834.74</v>
      </c>
      <c r="H23" s="114"/>
    </row>
    <row r="24" spans="1:8" s="57" customFormat="1" ht="13.5" customHeight="1">
      <c r="A24" s="240"/>
      <c r="B24" s="241"/>
      <c r="C24" s="56" t="s">
        <v>27</v>
      </c>
      <c r="D24" s="54"/>
      <c r="E24" s="54"/>
      <c r="F24" s="54"/>
      <c r="G24" s="54"/>
      <c r="H24" s="67"/>
    </row>
    <row r="25" spans="1:8" s="57" customFormat="1" ht="13.5" customHeight="1">
      <c r="A25" s="240"/>
      <c r="B25" s="241"/>
      <c r="C25" s="56" t="s">
        <v>4</v>
      </c>
      <c r="D25" s="54">
        <v>0</v>
      </c>
      <c r="E25" s="54">
        <f>SUM(B25:D25)</f>
        <v>0</v>
      </c>
      <c r="F25" s="54">
        <v>0</v>
      </c>
      <c r="G25" s="54">
        <v>0</v>
      </c>
      <c r="H25" s="67"/>
    </row>
    <row r="26" spans="1:8" s="57" customFormat="1" ht="13.5" customHeight="1">
      <c r="A26" s="240"/>
      <c r="B26" s="241"/>
      <c r="C26" s="56" t="s">
        <v>26</v>
      </c>
      <c r="D26" s="54">
        <f>350800</f>
        <v>350800</v>
      </c>
      <c r="E26" s="54">
        <f>350800</f>
        <v>350800</v>
      </c>
      <c r="F26" s="54">
        <v>246900</v>
      </c>
      <c r="G26" s="54">
        <v>246900</v>
      </c>
      <c r="H26" s="67"/>
    </row>
    <row r="27" spans="1:8" s="57" customFormat="1" ht="13.5" customHeight="1">
      <c r="A27" s="240"/>
      <c r="B27" s="241"/>
      <c r="C27" s="56" t="s">
        <v>17</v>
      </c>
      <c r="D27" s="54">
        <f>801905+14616.67</f>
        <v>816521.67</v>
      </c>
      <c r="E27" s="54">
        <f>14616.67+801905</f>
        <v>816521.67</v>
      </c>
      <c r="F27" s="54">
        <v>1791934.74</v>
      </c>
      <c r="G27" s="54">
        <f>1789434.74+2500</f>
        <v>1791934.74</v>
      </c>
      <c r="H27" s="113"/>
    </row>
    <row r="28" spans="1:8" ht="21" customHeight="1">
      <c r="A28" s="230" t="s">
        <v>123</v>
      </c>
      <c r="B28" s="230" t="s">
        <v>122</v>
      </c>
      <c r="C28" s="51" t="s">
        <v>126</v>
      </c>
      <c r="D28" s="55">
        <f>SUM(D30:D32)</f>
        <v>0</v>
      </c>
      <c r="E28" s="45">
        <f>SUM(E30:E32)</f>
        <v>0</v>
      </c>
      <c r="F28" s="45">
        <f>SUM(F30:F32)</f>
        <v>0</v>
      </c>
      <c r="G28" s="45">
        <f t="shared" ref="G28" si="6">SUM(G30:G32)</f>
        <v>0</v>
      </c>
      <c r="H28" s="25"/>
    </row>
    <row r="29" spans="1:8" ht="18.75" customHeight="1">
      <c r="A29" s="231"/>
      <c r="B29" s="231"/>
      <c r="C29" s="51" t="s">
        <v>27</v>
      </c>
      <c r="D29" s="70"/>
      <c r="E29" s="45"/>
      <c r="F29" s="70"/>
      <c r="G29" s="45"/>
      <c r="H29" s="25"/>
    </row>
    <row r="30" spans="1:8" ht="21" customHeight="1">
      <c r="A30" s="231"/>
      <c r="B30" s="231"/>
      <c r="C30" s="51" t="s">
        <v>4</v>
      </c>
      <c r="D30" s="54">
        <v>0</v>
      </c>
      <c r="E30" s="45">
        <v>0</v>
      </c>
      <c r="F30" s="54">
        <v>0</v>
      </c>
      <c r="G30" s="45">
        <v>0</v>
      </c>
      <c r="H30" s="25"/>
    </row>
    <row r="31" spans="1:8" ht="21" customHeight="1">
      <c r="A31" s="231"/>
      <c r="B31" s="231"/>
      <c r="C31" s="51" t="s">
        <v>26</v>
      </c>
      <c r="D31" s="54">
        <v>0</v>
      </c>
      <c r="E31" s="44">
        <v>0</v>
      </c>
      <c r="F31" s="54">
        <v>0</v>
      </c>
      <c r="G31" s="44">
        <v>0</v>
      </c>
      <c r="H31" s="25"/>
    </row>
    <row r="32" spans="1:8" ht="20.25" customHeight="1">
      <c r="A32" s="232"/>
      <c r="B32" s="232"/>
      <c r="C32" s="51" t="s">
        <v>17</v>
      </c>
      <c r="D32" s="55">
        <v>0</v>
      </c>
      <c r="E32" s="44">
        <v>0</v>
      </c>
      <c r="F32" s="55">
        <v>0</v>
      </c>
      <c r="G32" s="44">
        <v>0</v>
      </c>
      <c r="H32" s="25"/>
    </row>
    <row r="33" spans="1:8" ht="20.25" customHeight="1">
      <c r="A33" s="120"/>
      <c r="H33" s="122"/>
    </row>
    <row r="34" spans="1:8" ht="30.75" customHeight="1">
      <c r="A34" s="242" t="s">
        <v>297</v>
      </c>
      <c r="B34" s="242"/>
      <c r="C34" s="14"/>
      <c r="D34" s="14"/>
      <c r="E34" s="14"/>
      <c r="F34" s="14"/>
      <c r="G34" s="142" t="s">
        <v>296</v>
      </c>
      <c r="H34" s="138"/>
    </row>
    <row r="35" spans="1:8" ht="20.25" customHeight="1">
      <c r="A35" s="120"/>
      <c r="B35" s="120"/>
      <c r="C35" s="121"/>
      <c r="D35" s="120"/>
      <c r="H35" s="122"/>
    </row>
    <row r="36" spans="1:8" ht="17.100000000000001" customHeight="1">
      <c r="A36" s="120"/>
      <c r="B36" s="120"/>
      <c r="C36" s="121"/>
      <c r="D36" s="120"/>
      <c r="E36" s="120"/>
      <c r="F36" s="121"/>
      <c r="G36" s="120"/>
      <c r="H36" s="26"/>
    </row>
    <row r="37" spans="1:8" ht="17.100000000000001" customHeight="1">
      <c r="A37" s="7" t="s">
        <v>174</v>
      </c>
      <c r="D37" s="9"/>
      <c r="E37" s="9"/>
      <c r="F37" s="9"/>
      <c r="G37" s="9"/>
      <c r="H37" s="26"/>
    </row>
    <row r="38" spans="1:8" ht="17.100000000000001" customHeight="1">
      <c r="A38" s="53"/>
      <c r="B38" s="15"/>
      <c r="C38" s="77"/>
      <c r="D38" s="78"/>
      <c r="E38" s="79"/>
      <c r="F38" s="14"/>
      <c r="G38" s="229"/>
      <c r="H38" s="229"/>
    </row>
    <row r="39" spans="1:8" ht="17.100000000000001" customHeight="1">
      <c r="D39" s="10"/>
      <c r="E39" s="10"/>
      <c r="F39" s="10"/>
      <c r="G39" s="10"/>
      <c r="H39" s="27"/>
    </row>
    <row r="40" spans="1:8" ht="17.100000000000001" customHeight="1">
      <c r="D40" s="26"/>
      <c r="E40" s="26"/>
      <c r="F40" s="26"/>
      <c r="G40" s="26"/>
      <c r="H40" s="26"/>
    </row>
    <row r="41" spans="1:8">
      <c r="D41" s="26"/>
      <c r="E41" s="26"/>
      <c r="F41" s="26"/>
      <c r="G41" s="26"/>
      <c r="H41" s="26"/>
    </row>
    <row r="42" spans="1:8" ht="12.75" customHeight="1">
      <c r="D42" s="26"/>
      <c r="E42" s="26"/>
      <c r="F42" s="26"/>
      <c r="G42" s="26"/>
      <c r="H42" s="26"/>
    </row>
    <row r="43" spans="1:8" s="4" customFormat="1" ht="18.75">
      <c r="A43" s="7"/>
      <c r="B43" s="7"/>
      <c r="C43" s="7"/>
      <c r="D43" s="26"/>
      <c r="E43" s="26"/>
      <c r="F43" s="26"/>
      <c r="G43" s="26"/>
      <c r="H43" s="26"/>
    </row>
    <row r="44" spans="1:8">
      <c r="D44" s="26"/>
      <c r="E44" s="26"/>
      <c r="F44" s="26"/>
      <c r="G44" s="26"/>
      <c r="H44" s="26"/>
    </row>
    <row r="45" spans="1:8" ht="12.75" customHeight="1">
      <c r="D45" s="26"/>
      <c r="E45" s="26"/>
      <c r="F45" s="26"/>
      <c r="G45" s="26"/>
    </row>
    <row r="47" spans="1:8">
      <c r="D47" s="5"/>
      <c r="E47" s="5"/>
      <c r="F47" s="5"/>
      <c r="G47" s="5"/>
      <c r="H47" s="5"/>
    </row>
    <row r="48" spans="1:8" ht="12.75" customHeight="1"/>
    <row r="50" ht="106.5" customHeight="1"/>
    <row r="52" ht="12.75" customHeight="1"/>
  </sheetData>
  <mergeCells count="21">
    <mergeCell ref="G38:H38"/>
    <mergeCell ref="A28:A32"/>
    <mergeCell ref="B28:B32"/>
    <mergeCell ref="A8:A12"/>
    <mergeCell ref="B8:B12"/>
    <mergeCell ref="A13:A17"/>
    <mergeCell ref="B13:B17"/>
    <mergeCell ref="A18:A22"/>
    <mergeCell ref="B18:B22"/>
    <mergeCell ref="A23:A27"/>
    <mergeCell ref="B23:B27"/>
    <mergeCell ref="A34:B34"/>
    <mergeCell ref="G1:H1"/>
    <mergeCell ref="G2:H2"/>
    <mergeCell ref="A4:H4"/>
    <mergeCell ref="A6:A7"/>
    <mergeCell ref="B6:B7"/>
    <mergeCell ref="C6:C7"/>
    <mergeCell ref="D6:E6"/>
    <mergeCell ref="F6:G6"/>
    <mergeCell ref="H6:H7"/>
  </mergeCells>
  <printOptions horizontalCentered="1"/>
  <pageMargins left="0.39370078740157483" right="0.39370078740157483" top="0.98425196850393704" bottom="0.78740157480314965" header="0.31496062992125984" footer="0.31496062992125984"/>
  <pageSetup paperSize="9" scale="65" firstPageNumber="6" fitToHeight="2" orientation="landscape" useFirstPageNumber="1" r:id="rId1"/>
  <headerFooter>
    <oddHeader>&amp;C&amp;"Times New Roman,обычный"&amp;P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3"/>
  <sheetViews>
    <sheetView topLeftCell="A25" zoomScaleNormal="100" zoomScaleSheetLayoutView="70" workbookViewId="0">
      <selection activeCell="F51" sqref="F51:I51"/>
    </sheetView>
  </sheetViews>
  <sheetFormatPr defaultRowHeight="16.5"/>
  <cols>
    <col min="1" max="1" width="5.85546875" style="123" customWidth="1"/>
    <col min="2" max="2" width="25.42578125" style="123" customWidth="1"/>
    <col min="3" max="3" width="15.85546875" style="123" customWidth="1"/>
    <col min="4" max="4" width="16.42578125" style="123" customWidth="1"/>
    <col min="5" max="5" width="16.85546875" style="123" customWidth="1"/>
    <col min="6" max="6" width="21.85546875" style="123" customWidth="1"/>
    <col min="7" max="9" width="10" style="123" customWidth="1"/>
    <col min="10" max="10" width="17.85546875" style="123" customWidth="1"/>
    <col min="11" max="11" width="18" style="132" customWidth="1"/>
    <col min="12" max="12" width="21" style="123" bestFit="1" customWidth="1"/>
    <col min="13" max="16384" width="9.140625" style="123"/>
  </cols>
  <sheetData>
    <row r="1" spans="1:12" ht="18.75">
      <c r="I1" s="248" t="s">
        <v>182</v>
      </c>
      <c r="J1" s="248"/>
      <c r="K1" s="248"/>
      <c r="L1" s="248"/>
    </row>
    <row r="2" spans="1:12" ht="66.75" customHeight="1">
      <c r="I2" s="248" t="s">
        <v>183</v>
      </c>
      <c r="J2" s="248"/>
      <c r="K2" s="248"/>
      <c r="L2" s="248"/>
    </row>
    <row r="3" spans="1:12" ht="18.75" customHeight="1">
      <c r="A3" s="124"/>
      <c r="B3" s="124"/>
      <c r="C3" s="124"/>
      <c r="D3" s="124"/>
      <c r="E3" s="124"/>
      <c r="F3" s="249"/>
      <c r="G3" s="249"/>
      <c r="H3" s="249"/>
      <c r="J3" s="124"/>
      <c r="K3" s="123"/>
      <c r="L3" s="124"/>
    </row>
    <row r="4" spans="1:12" ht="109.5" customHeight="1">
      <c r="A4" s="250" t="s">
        <v>184</v>
      </c>
      <c r="B4" s="250"/>
      <c r="C4" s="250"/>
      <c r="D4" s="250"/>
      <c r="E4" s="250"/>
      <c r="F4" s="250"/>
      <c r="G4" s="250"/>
      <c r="H4" s="250"/>
      <c r="I4" s="250"/>
      <c r="J4" s="250"/>
      <c r="K4" s="250"/>
      <c r="L4" s="250"/>
    </row>
    <row r="5" spans="1:12">
      <c r="A5" s="124"/>
      <c r="B5" s="124"/>
      <c r="C5" s="124"/>
      <c r="D5" s="124"/>
      <c r="E5" s="124"/>
      <c r="F5" s="124"/>
      <c r="G5" s="124"/>
      <c r="H5" s="124"/>
      <c r="J5" s="124"/>
      <c r="K5" s="123"/>
      <c r="L5" s="124"/>
    </row>
    <row r="6" spans="1:12" s="125" customFormat="1" ht="18.75">
      <c r="K6" s="251" t="s">
        <v>25</v>
      </c>
      <c r="L6" s="251"/>
    </row>
    <row r="7" spans="1:12" s="15" customFormat="1" ht="62.25" customHeight="1">
      <c r="A7" s="252" t="s">
        <v>185</v>
      </c>
      <c r="B7" s="252" t="s">
        <v>186</v>
      </c>
      <c r="C7" s="252" t="s">
        <v>187</v>
      </c>
      <c r="D7" s="252" t="s">
        <v>188</v>
      </c>
      <c r="E7" s="243" t="s">
        <v>189</v>
      </c>
      <c r="F7" s="243" t="s">
        <v>190</v>
      </c>
      <c r="G7" s="252" t="s">
        <v>191</v>
      </c>
      <c r="H7" s="252"/>
      <c r="I7" s="252"/>
      <c r="J7" s="243" t="s">
        <v>255</v>
      </c>
      <c r="K7" s="253" t="s">
        <v>256</v>
      </c>
      <c r="L7" s="243" t="s">
        <v>192</v>
      </c>
    </row>
    <row r="8" spans="1:12" s="15" customFormat="1" ht="43.5" customHeight="1">
      <c r="A8" s="252"/>
      <c r="B8" s="252"/>
      <c r="C8" s="252"/>
      <c r="D8" s="252"/>
      <c r="E8" s="244"/>
      <c r="F8" s="244"/>
      <c r="G8" s="126" t="s">
        <v>193</v>
      </c>
      <c r="H8" s="126" t="s">
        <v>194</v>
      </c>
      <c r="I8" s="126" t="s">
        <v>195</v>
      </c>
      <c r="J8" s="244"/>
      <c r="K8" s="253"/>
      <c r="L8" s="244"/>
    </row>
    <row r="9" spans="1:12" s="15" customFormat="1" ht="16.5" customHeight="1">
      <c r="A9" s="127">
        <v>1</v>
      </c>
      <c r="B9" s="127">
        <v>2</v>
      </c>
      <c r="C9" s="127">
        <v>3</v>
      </c>
      <c r="D9" s="127">
        <v>4</v>
      </c>
      <c r="E9" s="127">
        <v>5</v>
      </c>
      <c r="F9" s="127">
        <v>6</v>
      </c>
      <c r="G9" s="127">
        <v>7</v>
      </c>
      <c r="H9" s="127">
        <v>8</v>
      </c>
      <c r="I9" s="127">
        <v>9</v>
      </c>
      <c r="J9" s="127">
        <v>10</v>
      </c>
      <c r="K9" s="127">
        <v>11</v>
      </c>
      <c r="L9" s="127">
        <v>12</v>
      </c>
    </row>
    <row r="10" spans="1:12" s="15" customFormat="1" ht="18" customHeight="1">
      <c r="A10" s="128"/>
      <c r="B10" s="245" t="s">
        <v>196</v>
      </c>
      <c r="C10" s="246"/>
      <c r="D10" s="246"/>
      <c r="E10" s="246"/>
      <c r="F10" s="247"/>
      <c r="G10" s="45">
        <v>0</v>
      </c>
      <c r="H10" s="45">
        <v>0</v>
      </c>
      <c r="I10" s="45">
        <v>0</v>
      </c>
      <c r="J10" s="45">
        <v>0</v>
      </c>
      <c r="K10" s="45">
        <v>0</v>
      </c>
      <c r="L10" s="128"/>
    </row>
    <row r="11" spans="1:12" s="15" customFormat="1" ht="18" customHeight="1">
      <c r="A11" s="128"/>
      <c r="B11" s="245" t="s">
        <v>197</v>
      </c>
      <c r="C11" s="246"/>
      <c r="D11" s="246"/>
      <c r="E11" s="246"/>
      <c r="F11" s="247"/>
      <c r="G11" s="128"/>
      <c r="H11" s="128"/>
      <c r="I11" s="128"/>
      <c r="J11" s="128"/>
      <c r="K11" s="128"/>
      <c r="L11" s="128"/>
    </row>
    <row r="12" spans="1:12" s="15" customFormat="1" ht="18" customHeight="1">
      <c r="A12" s="128"/>
      <c r="B12" s="245" t="s">
        <v>198</v>
      </c>
      <c r="C12" s="246"/>
      <c r="D12" s="246"/>
      <c r="E12" s="246"/>
      <c r="F12" s="247"/>
      <c r="G12" s="128"/>
      <c r="H12" s="128"/>
      <c r="I12" s="128"/>
      <c r="J12" s="128"/>
      <c r="K12" s="128"/>
      <c r="L12" s="128"/>
    </row>
    <row r="13" spans="1:12" s="15" customFormat="1" ht="18" customHeight="1">
      <c r="A13" s="128"/>
      <c r="B13" s="245" t="s">
        <v>199</v>
      </c>
      <c r="C13" s="246"/>
      <c r="D13" s="246"/>
      <c r="E13" s="246"/>
      <c r="F13" s="247"/>
      <c r="G13" s="128"/>
      <c r="H13" s="128"/>
      <c r="I13" s="128"/>
      <c r="J13" s="128"/>
      <c r="K13" s="128"/>
      <c r="L13" s="128"/>
    </row>
    <row r="14" spans="1:12" s="15" customFormat="1" ht="18" customHeight="1">
      <c r="A14" s="128"/>
      <c r="B14" s="16" t="s">
        <v>200</v>
      </c>
      <c r="C14" s="16"/>
      <c r="D14" s="128"/>
      <c r="E14" s="128"/>
      <c r="F14" s="128"/>
      <c r="G14" s="45">
        <v>0</v>
      </c>
      <c r="H14" s="45">
        <v>0</v>
      </c>
      <c r="I14" s="45">
        <v>0</v>
      </c>
      <c r="J14" s="45">
        <v>0</v>
      </c>
      <c r="K14" s="45">
        <v>0</v>
      </c>
      <c r="L14" s="128"/>
    </row>
    <row r="15" spans="1:12" s="15" customFormat="1" ht="18" customHeight="1">
      <c r="A15" s="128"/>
      <c r="B15" s="245" t="s">
        <v>27</v>
      </c>
      <c r="C15" s="246"/>
      <c r="D15" s="246"/>
      <c r="E15" s="246"/>
      <c r="F15" s="247"/>
      <c r="G15" s="128"/>
      <c r="H15" s="128"/>
      <c r="I15" s="128"/>
      <c r="J15" s="128"/>
      <c r="K15" s="128"/>
      <c r="L15" s="128"/>
    </row>
    <row r="16" spans="1:12" s="15" customFormat="1" ht="18" customHeight="1">
      <c r="A16" s="128"/>
      <c r="B16" s="245" t="s">
        <v>4</v>
      </c>
      <c r="C16" s="246"/>
      <c r="D16" s="246"/>
      <c r="E16" s="246"/>
      <c r="F16" s="247"/>
      <c r="G16" s="45">
        <v>0</v>
      </c>
      <c r="H16" s="45">
        <v>0</v>
      </c>
      <c r="I16" s="45">
        <v>0</v>
      </c>
      <c r="J16" s="45">
        <v>0</v>
      </c>
      <c r="K16" s="45">
        <v>0</v>
      </c>
      <c r="L16" s="128"/>
    </row>
    <row r="17" spans="1:12" s="15" customFormat="1" ht="18" customHeight="1">
      <c r="A17" s="128"/>
      <c r="B17" s="245" t="s">
        <v>26</v>
      </c>
      <c r="C17" s="246"/>
      <c r="D17" s="246"/>
      <c r="E17" s="246"/>
      <c r="F17" s="247"/>
      <c r="G17" s="45">
        <v>0</v>
      </c>
      <c r="H17" s="45">
        <v>0</v>
      </c>
      <c r="I17" s="45">
        <v>0</v>
      </c>
      <c r="J17" s="45">
        <v>0</v>
      </c>
      <c r="K17" s="45">
        <v>0</v>
      </c>
      <c r="L17" s="128"/>
    </row>
    <row r="18" spans="1:12" s="15" customFormat="1" ht="18" customHeight="1">
      <c r="A18" s="128"/>
      <c r="B18" s="245" t="s">
        <v>17</v>
      </c>
      <c r="C18" s="246"/>
      <c r="D18" s="246"/>
      <c r="E18" s="246"/>
      <c r="F18" s="247"/>
      <c r="G18" s="45">
        <v>0</v>
      </c>
      <c r="H18" s="45">
        <v>0</v>
      </c>
      <c r="I18" s="45">
        <v>0</v>
      </c>
      <c r="J18" s="45">
        <v>0</v>
      </c>
      <c r="K18" s="45">
        <v>0</v>
      </c>
      <c r="L18" s="128"/>
    </row>
    <row r="19" spans="1:12" s="15" customFormat="1" ht="18" customHeight="1">
      <c r="A19" s="128"/>
      <c r="B19" s="245" t="s">
        <v>201</v>
      </c>
      <c r="C19" s="246"/>
      <c r="D19" s="246"/>
      <c r="E19" s="246"/>
      <c r="F19" s="247"/>
      <c r="G19" s="45">
        <v>0</v>
      </c>
      <c r="H19" s="45">
        <v>0</v>
      </c>
      <c r="I19" s="45">
        <v>0</v>
      </c>
      <c r="J19" s="45">
        <v>0</v>
      </c>
      <c r="K19" s="45">
        <v>0</v>
      </c>
      <c r="L19" s="128"/>
    </row>
    <row r="20" spans="1:12" s="15" customFormat="1" ht="18" customHeight="1">
      <c r="A20" s="128"/>
      <c r="B20" s="245" t="s">
        <v>27</v>
      </c>
      <c r="C20" s="246"/>
      <c r="D20" s="246"/>
      <c r="E20" s="246"/>
      <c r="F20" s="247"/>
      <c r="G20" s="128"/>
      <c r="H20" s="128"/>
      <c r="I20" s="128"/>
      <c r="J20" s="128"/>
      <c r="K20" s="128"/>
      <c r="L20" s="128"/>
    </row>
    <row r="21" spans="1:12" s="15" customFormat="1" ht="18" customHeight="1">
      <c r="A21" s="128"/>
      <c r="B21" s="245" t="s">
        <v>4</v>
      </c>
      <c r="C21" s="246"/>
      <c r="D21" s="246"/>
      <c r="E21" s="246"/>
      <c r="F21" s="247"/>
      <c r="G21" s="45">
        <v>0</v>
      </c>
      <c r="H21" s="45">
        <v>0</v>
      </c>
      <c r="I21" s="45">
        <v>0</v>
      </c>
      <c r="J21" s="45">
        <v>0</v>
      </c>
      <c r="K21" s="45">
        <v>0</v>
      </c>
      <c r="L21" s="128"/>
    </row>
    <row r="22" spans="1:12" s="15" customFormat="1" ht="18" customHeight="1">
      <c r="A22" s="128"/>
      <c r="B22" s="245" t="s">
        <v>26</v>
      </c>
      <c r="C22" s="246"/>
      <c r="D22" s="246"/>
      <c r="E22" s="246"/>
      <c r="F22" s="247"/>
      <c r="G22" s="45">
        <v>0</v>
      </c>
      <c r="H22" s="45">
        <v>0</v>
      </c>
      <c r="I22" s="45">
        <v>0</v>
      </c>
      <c r="J22" s="45">
        <v>0</v>
      </c>
      <c r="K22" s="45">
        <v>0</v>
      </c>
      <c r="L22" s="128"/>
    </row>
    <row r="23" spans="1:12" s="15" customFormat="1" ht="18" customHeight="1">
      <c r="A23" s="128"/>
      <c r="B23" s="245" t="s">
        <v>17</v>
      </c>
      <c r="C23" s="246"/>
      <c r="D23" s="246"/>
      <c r="E23" s="246"/>
      <c r="F23" s="247"/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128"/>
    </row>
    <row r="24" spans="1:12" s="15" customFormat="1" ht="18" customHeight="1">
      <c r="A24" s="128"/>
      <c r="B24" s="245" t="s">
        <v>202</v>
      </c>
      <c r="C24" s="246"/>
      <c r="D24" s="246"/>
      <c r="E24" s="246"/>
      <c r="F24" s="247"/>
      <c r="G24" s="45">
        <v>0</v>
      </c>
      <c r="H24" s="45">
        <v>0</v>
      </c>
      <c r="I24" s="45">
        <v>0</v>
      </c>
      <c r="J24" s="45">
        <v>0</v>
      </c>
      <c r="K24" s="45">
        <v>0</v>
      </c>
      <c r="L24" s="128"/>
    </row>
    <row r="25" spans="1:12" s="15" customFormat="1" ht="18" customHeight="1">
      <c r="A25" s="128"/>
      <c r="B25" s="245" t="s">
        <v>197</v>
      </c>
      <c r="C25" s="246"/>
      <c r="D25" s="246"/>
      <c r="E25" s="246"/>
      <c r="F25" s="247"/>
      <c r="G25" s="128"/>
      <c r="H25" s="128"/>
      <c r="I25" s="128"/>
      <c r="J25" s="128"/>
      <c r="K25" s="128"/>
      <c r="L25" s="128"/>
    </row>
    <row r="26" spans="1:12" s="15" customFormat="1" ht="18" customHeight="1">
      <c r="A26" s="128"/>
      <c r="B26" s="245" t="s">
        <v>198</v>
      </c>
      <c r="C26" s="246"/>
      <c r="D26" s="246"/>
      <c r="E26" s="246"/>
      <c r="F26" s="247"/>
      <c r="G26" s="128"/>
      <c r="H26" s="128"/>
      <c r="I26" s="128"/>
      <c r="J26" s="128"/>
      <c r="K26" s="128"/>
      <c r="L26" s="128"/>
    </row>
    <row r="27" spans="1:12" s="15" customFormat="1" ht="18" customHeight="1">
      <c r="A27" s="128"/>
      <c r="B27" s="245" t="s">
        <v>199</v>
      </c>
      <c r="C27" s="246"/>
      <c r="D27" s="246"/>
      <c r="E27" s="246"/>
      <c r="F27" s="247"/>
      <c r="G27" s="128"/>
      <c r="H27" s="128"/>
      <c r="I27" s="128"/>
      <c r="J27" s="128"/>
      <c r="K27" s="128"/>
      <c r="L27" s="128"/>
    </row>
    <row r="28" spans="1:12" s="15" customFormat="1" ht="18" customHeight="1">
      <c r="A28" s="128"/>
      <c r="B28" s="16" t="s">
        <v>200</v>
      </c>
      <c r="C28" s="16"/>
      <c r="D28" s="128"/>
      <c r="E28" s="128"/>
      <c r="F28" s="128"/>
      <c r="G28" s="45">
        <v>0</v>
      </c>
      <c r="H28" s="45">
        <v>0</v>
      </c>
      <c r="I28" s="45">
        <v>0</v>
      </c>
      <c r="J28" s="45">
        <v>0</v>
      </c>
      <c r="K28" s="45">
        <v>0</v>
      </c>
      <c r="L28" s="128"/>
    </row>
    <row r="29" spans="1:12" s="15" customFormat="1" ht="18" customHeight="1">
      <c r="A29" s="128"/>
      <c r="B29" s="245" t="s">
        <v>27</v>
      </c>
      <c r="C29" s="246"/>
      <c r="D29" s="246"/>
      <c r="E29" s="246"/>
      <c r="F29" s="247"/>
      <c r="G29" s="128"/>
      <c r="H29" s="128"/>
      <c r="I29" s="128"/>
      <c r="J29" s="128"/>
      <c r="K29" s="128"/>
      <c r="L29" s="128"/>
    </row>
    <row r="30" spans="1:12" s="15" customFormat="1" ht="18" customHeight="1">
      <c r="A30" s="128"/>
      <c r="B30" s="245" t="s">
        <v>4</v>
      </c>
      <c r="C30" s="246"/>
      <c r="D30" s="246"/>
      <c r="E30" s="246"/>
      <c r="F30" s="247"/>
      <c r="G30" s="45">
        <v>0</v>
      </c>
      <c r="H30" s="45">
        <v>0</v>
      </c>
      <c r="I30" s="45">
        <v>0</v>
      </c>
      <c r="J30" s="45">
        <v>0</v>
      </c>
      <c r="K30" s="45">
        <v>0</v>
      </c>
      <c r="L30" s="128"/>
    </row>
    <row r="31" spans="1:12" s="15" customFormat="1" ht="18" customHeight="1">
      <c r="A31" s="128"/>
      <c r="B31" s="245" t="s">
        <v>26</v>
      </c>
      <c r="C31" s="246"/>
      <c r="D31" s="246"/>
      <c r="E31" s="246"/>
      <c r="F31" s="247"/>
      <c r="G31" s="45">
        <v>0</v>
      </c>
      <c r="H31" s="45">
        <v>0</v>
      </c>
      <c r="I31" s="45">
        <v>0</v>
      </c>
      <c r="J31" s="45">
        <v>0</v>
      </c>
      <c r="K31" s="45">
        <v>0</v>
      </c>
      <c r="L31" s="128"/>
    </row>
    <row r="32" spans="1:12" s="15" customFormat="1" ht="18" customHeight="1">
      <c r="A32" s="128"/>
      <c r="B32" s="245" t="s">
        <v>17</v>
      </c>
      <c r="C32" s="246"/>
      <c r="D32" s="246"/>
      <c r="E32" s="246"/>
      <c r="F32" s="247"/>
      <c r="G32" s="45">
        <v>0</v>
      </c>
      <c r="H32" s="45">
        <v>0</v>
      </c>
      <c r="I32" s="45">
        <v>0</v>
      </c>
      <c r="J32" s="45">
        <v>0</v>
      </c>
      <c r="K32" s="45">
        <v>0</v>
      </c>
      <c r="L32" s="128"/>
    </row>
    <row r="33" spans="1:12" s="15" customFormat="1" ht="18" customHeight="1">
      <c r="A33" s="128"/>
      <c r="B33" s="245" t="s">
        <v>201</v>
      </c>
      <c r="C33" s="246"/>
      <c r="D33" s="246"/>
      <c r="E33" s="246"/>
      <c r="F33" s="247"/>
      <c r="G33" s="45">
        <v>0</v>
      </c>
      <c r="H33" s="45">
        <v>0</v>
      </c>
      <c r="I33" s="45">
        <v>0</v>
      </c>
      <c r="J33" s="45">
        <v>0</v>
      </c>
      <c r="K33" s="45">
        <v>0</v>
      </c>
      <c r="L33" s="128"/>
    </row>
    <row r="34" spans="1:12" s="15" customFormat="1" ht="18" customHeight="1">
      <c r="A34" s="128"/>
      <c r="B34" s="245" t="s">
        <v>27</v>
      </c>
      <c r="C34" s="246"/>
      <c r="D34" s="246"/>
      <c r="E34" s="246"/>
      <c r="F34" s="247"/>
      <c r="G34" s="128"/>
      <c r="H34" s="128"/>
      <c r="I34" s="128"/>
      <c r="J34" s="128"/>
      <c r="K34" s="128"/>
      <c r="L34" s="128"/>
    </row>
    <row r="35" spans="1:12" s="15" customFormat="1" ht="18" customHeight="1">
      <c r="A35" s="128"/>
      <c r="B35" s="245" t="s">
        <v>4</v>
      </c>
      <c r="C35" s="246"/>
      <c r="D35" s="246"/>
      <c r="E35" s="246"/>
      <c r="F35" s="247"/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128"/>
    </row>
    <row r="36" spans="1:12" s="15" customFormat="1" ht="18" customHeight="1">
      <c r="A36" s="128"/>
      <c r="B36" s="245" t="s">
        <v>26</v>
      </c>
      <c r="C36" s="246"/>
      <c r="D36" s="246"/>
      <c r="E36" s="246"/>
      <c r="F36" s="247"/>
      <c r="G36" s="45">
        <v>0</v>
      </c>
      <c r="H36" s="45">
        <v>0</v>
      </c>
      <c r="I36" s="45">
        <v>0</v>
      </c>
      <c r="J36" s="45">
        <v>0</v>
      </c>
      <c r="K36" s="45">
        <v>0</v>
      </c>
      <c r="L36" s="128"/>
    </row>
    <row r="37" spans="1:12" s="15" customFormat="1" ht="18" customHeight="1">
      <c r="A37" s="128"/>
      <c r="B37" s="245" t="s">
        <v>17</v>
      </c>
      <c r="C37" s="246"/>
      <c r="D37" s="246"/>
      <c r="E37" s="246"/>
      <c r="F37" s="247"/>
      <c r="G37" s="45">
        <v>0</v>
      </c>
      <c r="H37" s="45">
        <v>0</v>
      </c>
      <c r="I37" s="45">
        <v>0</v>
      </c>
      <c r="J37" s="45">
        <v>0</v>
      </c>
      <c r="K37" s="45">
        <v>0</v>
      </c>
      <c r="L37" s="128"/>
    </row>
    <row r="38" spans="1:12" s="15" customFormat="1" ht="18" customHeight="1">
      <c r="A38" s="128"/>
      <c r="B38" s="245" t="s">
        <v>203</v>
      </c>
      <c r="C38" s="246"/>
      <c r="D38" s="246"/>
      <c r="E38" s="246"/>
      <c r="F38" s="247"/>
      <c r="G38" s="128"/>
      <c r="H38" s="128"/>
      <c r="I38" s="128"/>
      <c r="J38" s="128"/>
      <c r="K38" s="128"/>
      <c r="L38" s="128"/>
    </row>
    <row r="39" spans="1:12" s="15" customFormat="1" ht="18" customHeight="1">
      <c r="A39" s="128"/>
      <c r="B39" s="245" t="s">
        <v>27</v>
      </c>
      <c r="C39" s="246"/>
      <c r="D39" s="246"/>
      <c r="E39" s="246"/>
      <c r="F39" s="247"/>
      <c r="G39" s="128"/>
      <c r="H39" s="128"/>
      <c r="I39" s="128"/>
      <c r="J39" s="128"/>
      <c r="K39" s="128"/>
      <c r="L39" s="128"/>
    </row>
    <row r="40" spans="1:12" s="15" customFormat="1" ht="18" customHeight="1">
      <c r="A40" s="128"/>
      <c r="B40" s="245" t="s">
        <v>4</v>
      </c>
      <c r="C40" s="246"/>
      <c r="D40" s="246"/>
      <c r="E40" s="246"/>
      <c r="F40" s="247"/>
      <c r="G40" s="45">
        <v>0</v>
      </c>
      <c r="H40" s="45">
        <v>0</v>
      </c>
      <c r="I40" s="45">
        <v>0</v>
      </c>
      <c r="J40" s="45">
        <v>0</v>
      </c>
      <c r="K40" s="45">
        <v>0</v>
      </c>
      <c r="L40" s="128"/>
    </row>
    <row r="41" spans="1:12" s="15" customFormat="1" ht="18" customHeight="1">
      <c r="A41" s="128"/>
      <c r="B41" s="245" t="s">
        <v>26</v>
      </c>
      <c r="C41" s="246"/>
      <c r="D41" s="246"/>
      <c r="E41" s="246"/>
      <c r="F41" s="247"/>
      <c r="G41" s="45">
        <v>0</v>
      </c>
      <c r="H41" s="45">
        <v>0</v>
      </c>
      <c r="I41" s="45">
        <v>0</v>
      </c>
      <c r="J41" s="45">
        <v>0</v>
      </c>
      <c r="K41" s="45">
        <v>0</v>
      </c>
      <c r="L41" s="128"/>
    </row>
    <row r="42" spans="1:12">
      <c r="A42" s="128"/>
      <c r="B42" s="245" t="s">
        <v>17</v>
      </c>
      <c r="C42" s="246"/>
      <c r="D42" s="246"/>
      <c r="E42" s="246"/>
      <c r="F42" s="247"/>
      <c r="G42" s="45">
        <v>0</v>
      </c>
      <c r="H42" s="45">
        <v>0</v>
      </c>
      <c r="I42" s="45">
        <v>0</v>
      </c>
      <c r="J42" s="45">
        <v>0</v>
      </c>
      <c r="K42" s="45">
        <v>0</v>
      </c>
      <c r="L42" s="128"/>
    </row>
    <row r="43" spans="1:12" ht="39.75" customHeight="1">
      <c r="A43" s="255" t="s">
        <v>204</v>
      </c>
      <c r="B43" s="255"/>
      <c r="C43" s="255"/>
      <c r="D43" s="255"/>
      <c r="E43" s="255"/>
      <c r="F43" s="255"/>
      <c r="G43" s="255"/>
      <c r="H43" s="255"/>
      <c r="I43" s="255"/>
      <c r="J43" s="255"/>
      <c r="K43" s="255"/>
      <c r="L43" s="255"/>
    </row>
    <row r="44" spans="1:12" ht="34.5" customHeight="1">
      <c r="A44" s="256" t="s">
        <v>205</v>
      </c>
      <c r="B44" s="256"/>
      <c r="C44" s="256"/>
      <c r="D44" s="256"/>
      <c r="E44" s="256"/>
      <c r="F44" s="256"/>
      <c r="G44" s="256"/>
      <c r="H44" s="256"/>
      <c r="I44" s="256"/>
      <c r="J44" s="256"/>
      <c r="K44" s="256"/>
      <c r="L44" s="256"/>
    </row>
    <row r="45" spans="1:12">
      <c r="A45" s="256" t="s">
        <v>206</v>
      </c>
      <c r="B45" s="256"/>
      <c r="C45" s="256"/>
      <c r="D45" s="256"/>
      <c r="E45" s="256"/>
      <c r="F45" s="256"/>
      <c r="G45" s="256"/>
      <c r="H45" s="256"/>
      <c r="I45" s="256"/>
      <c r="J45" s="256"/>
      <c r="K45" s="256"/>
      <c r="L45" s="256"/>
    </row>
    <row r="46" spans="1:12" ht="16.5" customHeight="1">
      <c r="A46" s="129"/>
      <c r="B46" s="257" t="s">
        <v>207</v>
      </c>
      <c r="C46" s="257"/>
      <c r="D46" s="257"/>
      <c r="E46" s="257"/>
      <c r="F46" s="257"/>
      <c r="G46" s="257"/>
      <c r="H46" s="257"/>
      <c r="I46" s="257"/>
      <c r="J46" s="257"/>
      <c r="K46" s="123"/>
      <c r="L46" s="129"/>
    </row>
    <row r="47" spans="1:12" ht="16.5" customHeight="1">
      <c r="A47" s="129"/>
      <c r="B47" s="257" t="s">
        <v>208</v>
      </c>
      <c r="C47" s="257"/>
      <c r="D47" s="257"/>
      <c r="E47" s="257"/>
      <c r="F47" s="257"/>
      <c r="G47" s="257"/>
      <c r="H47" s="257"/>
      <c r="I47" s="257"/>
      <c r="J47" s="257"/>
      <c r="K47" s="257"/>
      <c r="L47" s="257"/>
    </row>
    <row r="48" spans="1:12">
      <c r="B48" s="258" t="s">
        <v>209</v>
      </c>
      <c r="C48" s="258"/>
      <c r="D48" s="258"/>
      <c r="E48" s="258"/>
      <c r="F48" s="258"/>
      <c r="G48" s="258"/>
      <c r="H48" s="258"/>
      <c r="I48" s="258"/>
      <c r="J48" s="258"/>
      <c r="K48" s="258"/>
      <c r="L48" s="258"/>
    </row>
    <row r="49" spans="1:12">
      <c r="B49" s="130"/>
      <c r="C49" s="130"/>
      <c r="D49" s="130"/>
      <c r="E49" s="130"/>
      <c r="F49" s="130"/>
      <c r="G49" s="130"/>
      <c r="H49" s="130"/>
      <c r="I49" s="130"/>
      <c r="J49" s="130"/>
      <c r="K49" s="130"/>
      <c r="L49" s="130"/>
    </row>
    <row r="50" spans="1:12">
      <c r="B50" s="130"/>
      <c r="C50" s="130"/>
      <c r="D50" s="130"/>
      <c r="E50" s="130"/>
      <c r="F50" s="130"/>
      <c r="G50" s="130"/>
      <c r="H50" s="130"/>
      <c r="I50" s="130"/>
      <c r="J50" s="130"/>
      <c r="K50" s="130"/>
      <c r="L50" s="130"/>
    </row>
    <row r="51" spans="1:12" ht="18.75">
      <c r="A51" s="139" t="s">
        <v>295</v>
      </c>
      <c r="B51" s="139"/>
      <c r="C51" s="139"/>
      <c r="D51" s="139"/>
      <c r="E51" s="139"/>
      <c r="F51" s="254"/>
      <c r="G51" s="254"/>
      <c r="H51" s="254"/>
      <c r="I51" s="254"/>
      <c r="J51" s="139"/>
      <c r="K51" s="139" t="s">
        <v>296</v>
      </c>
      <c r="L51" s="131"/>
    </row>
    <row r="52" spans="1:12">
      <c r="K52" s="123"/>
    </row>
    <row r="53" spans="1:12">
      <c r="K53" s="123"/>
    </row>
  </sheetData>
  <mergeCells count="53">
    <mergeCell ref="F51:I51"/>
    <mergeCell ref="A43:L43"/>
    <mergeCell ref="A44:L44"/>
    <mergeCell ref="A45:L45"/>
    <mergeCell ref="B46:J46"/>
    <mergeCell ref="B47:L47"/>
    <mergeCell ref="B48:L48"/>
    <mergeCell ref="B42:F42"/>
    <mergeCell ref="B31:F31"/>
    <mergeCell ref="B32:F32"/>
    <mergeCell ref="B33:F33"/>
    <mergeCell ref="B34:F34"/>
    <mergeCell ref="B35:F35"/>
    <mergeCell ref="B36:F36"/>
    <mergeCell ref="B37:F37"/>
    <mergeCell ref="B38:F38"/>
    <mergeCell ref="B39:F39"/>
    <mergeCell ref="B40:F40"/>
    <mergeCell ref="B41:F41"/>
    <mergeCell ref="B30:F30"/>
    <mergeCell ref="B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9:F29"/>
    <mergeCell ref="B17:F17"/>
    <mergeCell ref="F7:F8"/>
    <mergeCell ref="G7:I7"/>
    <mergeCell ref="J7:J8"/>
    <mergeCell ref="K7:K8"/>
    <mergeCell ref="B11:F11"/>
    <mergeCell ref="B12:F12"/>
    <mergeCell ref="B13:F13"/>
    <mergeCell ref="B15:F15"/>
    <mergeCell ref="B16:F16"/>
    <mergeCell ref="L7:L8"/>
    <mergeCell ref="B10:F10"/>
    <mergeCell ref="I1:L1"/>
    <mergeCell ref="I2:L2"/>
    <mergeCell ref="F3:H3"/>
    <mergeCell ref="A4:L4"/>
    <mergeCell ref="K6:L6"/>
    <mergeCell ref="A7:A8"/>
    <mergeCell ref="B7:B8"/>
    <mergeCell ref="C7:C8"/>
    <mergeCell ref="D7:D8"/>
    <mergeCell ref="E7:E8"/>
  </mergeCells>
  <printOptions horizontalCentered="1"/>
  <pageMargins left="0.39370078740157483" right="0.39370078740157483" top="0.98425196850393704" bottom="0.59055118110236227" header="0.51181102362204722" footer="0.51181102362204722"/>
  <pageSetup paperSize="9" scale="75" fitToHeight="5" orientation="landscape" r:id="rId1"/>
  <headerFooter differentFirst="1" alignWithMargins="0">
    <oddHeader>&amp;C&amp;"Times New Roman,обычный"&amp;P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J110"/>
  <sheetViews>
    <sheetView view="pageBreakPreview" topLeftCell="A75" zoomScaleNormal="100" zoomScaleSheetLayoutView="100" workbookViewId="0">
      <selection activeCell="H75" sqref="H75"/>
    </sheetView>
  </sheetViews>
  <sheetFormatPr defaultColWidth="8.85546875" defaultRowHeight="15"/>
  <cols>
    <col min="1" max="1" width="45.42578125" style="148" customWidth="1"/>
    <col min="2" max="2" width="49" style="148" customWidth="1"/>
    <col min="3" max="3" width="41" style="150" customWidth="1"/>
    <col min="4" max="4" width="12.42578125" style="149" customWidth="1"/>
    <col min="5" max="5" width="12.28515625" style="149" customWidth="1"/>
    <col min="6" max="16384" width="8.85546875" style="148"/>
  </cols>
  <sheetData>
    <row r="1" spans="1:10" s="144" customFormat="1" ht="18.75" customHeight="1">
      <c r="A1" s="143"/>
      <c r="B1" s="143"/>
      <c r="C1" s="279" t="s">
        <v>210</v>
      </c>
      <c r="D1" s="280"/>
      <c r="E1" s="280"/>
      <c r="H1" s="145"/>
      <c r="I1" s="145"/>
      <c r="J1" s="145"/>
    </row>
    <row r="2" spans="1:10" s="146" customFormat="1" ht="12.75" customHeight="1">
      <c r="A2" s="143"/>
      <c r="B2" s="143"/>
      <c r="C2" s="281" t="s">
        <v>183</v>
      </c>
      <c r="D2" s="281"/>
      <c r="E2" s="281"/>
    </row>
    <row r="3" spans="1:10" s="146" customFormat="1" ht="23.45" customHeight="1">
      <c r="A3" s="147"/>
      <c r="B3" s="147"/>
      <c r="C3" s="281"/>
      <c r="D3" s="281"/>
      <c r="E3" s="281"/>
    </row>
    <row r="4" spans="1:10" s="146" customFormat="1" ht="23.45" customHeight="1">
      <c r="A4" s="147"/>
      <c r="B4" s="147"/>
      <c r="C4" s="147"/>
      <c r="D4" s="147"/>
      <c r="E4" s="147"/>
    </row>
    <row r="5" spans="1:10" s="146" customFormat="1" ht="23.45" customHeight="1">
      <c r="A5" s="147"/>
      <c r="B5" s="282" t="s">
        <v>257</v>
      </c>
      <c r="C5" s="282"/>
      <c r="D5" s="147"/>
      <c r="E5" s="147"/>
    </row>
    <row r="6" spans="1:10" ht="13.9" customHeight="1">
      <c r="B6" s="282"/>
      <c r="C6" s="282"/>
    </row>
    <row r="7" spans="1:10" ht="13.9" customHeight="1"/>
    <row r="8" spans="1:10" s="151" customFormat="1" ht="65.25" customHeight="1">
      <c r="A8" s="265" t="s">
        <v>211</v>
      </c>
      <c r="B8" s="276" t="s">
        <v>212</v>
      </c>
      <c r="C8" s="265" t="s">
        <v>213</v>
      </c>
      <c r="D8" s="266" t="s">
        <v>290</v>
      </c>
      <c r="E8" s="267"/>
    </row>
    <row r="9" spans="1:10" s="151" customFormat="1" ht="23.25" customHeight="1" thickBot="1">
      <c r="A9" s="276"/>
      <c r="B9" s="283"/>
      <c r="C9" s="275"/>
      <c r="D9" s="181" t="s">
        <v>2</v>
      </c>
      <c r="E9" s="181" t="s">
        <v>3</v>
      </c>
    </row>
    <row r="10" spans="1:10" s="151" customFormat="1" ht="27.75" customHeight="1">
      <c r="A10" s="152" t="s">
        <v>258</v>
      </c>
      <c r="B10" s="153" t="s">
        <v>214</v>
      </c>
      <c r="C10" s="154" t="s">
        <v>215</v>
      </c>
      <c r="D10" s="155">
        <v>25</v>
      </c>
      <c r="E10" s="155">
        <v>25</v>
      </c>
    </row>
    <row r="11" spans="1:10" s="151" customFormat="1" ht="27" customHeight="1">
      <c r="A11" s="152" t="s">
        <v>259</v>
      </c>
      <c r="B11" s="153" t="s">
        <v>260</v>
      </c>
      <c r="C11" s="154" t="s">
        <v>215</v>
      </c>
      <c r="D11" s="155">
        <v>18</v>
      </c>
      <c r="E11" s="155">
        <v>18</v>
      </c>
    </row>
    <row r="12" spans="1:10" s="151" customFormat="1" ht="25.5" customHeight="1">
      <c r="A12" s="152" t="s">
        <v>259</v>
      </c>
      <c r="B12" s="153" t="s">
        <v>216</v>
      </c>
      <c r="C12" s="154" t="s">
        <v>215</v>
      </c>
      <c r="D12" s="155">
        <v>28</v>
      </c>
      <c r="E12" s="155">
        <v>28</v>
      </c>
    </row>
    <row r="13" spans="1:10" s="151" customFormat="1" ht="30" customHeight="1">
      <c r="A13" s="152" t="s">
        <v>258</v>
      </c>
      <c r="B13" s="153" t="s">
        <v>261</v>
      </c>
      <c r="C13" s="154" t="s">
        <v>215</v>
      </c>
      <c r="D13" s="155">
        <v>17</v>
      </c>
      <c r="E13" s="155">
        <v>17</v>
      </c>
    </row>
    <row r="14" spans="1:10" s="151" customFormat="1" ht="30" customHeight="1">
      <c r="A14" s="152" t="s">
        <v>258</v>
      </c>
      <c r="B14" s="153" t="s">
        <v>217</v>
      </c>
      <c r="C14" s="154" t="s">
        <v>215</v>
      </c>
      <c r="D14" s="155">
        <v>108</v>
      </c>
      <c r="E14" s="155">
        <v>108</v>
      </c>
    </row>
    <row r="15" spans="1:10" s="151" customFormat="1" ht="30" customHeight="1">
      <c r="A15" s="152" t="s">
        <v>259</v>
      </c>
      <c r="B15" s="153" t="s">
        <v>262</v>
      </c>
      <c r="C15" s="154" t="s">
        <v>215</v>
      </c>
      <c r="D15" s="155">
        <v>104</v>
      </c>
      <c r="E15" s="155">
        <v>104</v>
      </c>
    </row>
    <row r="16" spans="1:10" s="151" customFormat="1" ht="30" customHeight="1">
      <c r="A16" s="152" t="s">
        <v>258</v>
      </c>
      <c r="B16" s="153" t="s">
        <v>218</v>
      </c>
      <c r="C16" s="154" t="s">
        <v>215</v>
      </c>
      <c r="D16" s="155">
        <v>27</v>
      </c>
      <c r="E16" s="155">
        <v>27</v>
      </c>
    </row>
    <row r="17" spans="1:5" s="151" customFormat="1" ht="30" customHeight="1">
      <c r="A17" s="152" t="s">
        <v>259</v>
      </c>
      <c r="B17" s="153" t="s">
        <v>263</v>
      </c>
      <c r="C17" s="154" t="s">
        <v>215</v>
      </c>
      <c r="D17" s="155">
        <v>10</v>
      </c>
      <c r="E17" s="155">
        <v>10</v>
      </c>
    </row>
    <row r="18" spans="1:5" s="151" customFormat="1" ht="30" customHeight="1">
      <c r="A18" s="152" t="s">
        <v>259</v>
      </c>
      <c r="B18" s="153" t="s">
        <v>219</v>
      </c>
      <c r="C18" s="154" t="s">
        <v>215</v>
      </c>
      <c r="D18" s="155">
        <v>36</v>
      </c>
      <c r="E18" s="155">
        <v>36</v>
      </c>
    </row>
    <row r="19" spans="1:5" s="156" customFormat="1" ht="30" customHeight="1">
      <c r="A19" s="152" t="s">
        <v>258</v>
      </c>
      <c r="B19" s="153" t="s">
        <v>264</v>
      </c>
      <c r="C19" s="154" t="s">
        <v>215</v>
      </c>
      <c r="D19" s="155">
        <v>15</v>
      </c>
      <c r="E19" s="155">
        <v>15</v>
      </c>
    </row>
    <row r="20" spans="1:5" s="151" customFormat="1" ht="30.75" customHeight="1">
      <c r="A20" s="152" t="s">
        <v>258</v>
      </c>
      <c r="B20" s="153" t="s">
        <v>220</v>
      </c>
      <c r="C20" s="154" t="s">
        <v>215</v>
      </c>
      <c r="D20" s="155">
        <v>60</v>
      </c>
      <c r="E20" s="155">
        <v>60</v>
      </c>
    </row>
    <row r="21" spans="1:5" s="151" customFormat="1" ht="31.5" customHeight="1">
      <c r="A21" s="152" t="s">
        <v>258</v>
      </c>
      <c r="B21" s="153" t="s">
        <v>265</v>
      </c>
      <c r="C21" s="154" t="s">
        <v>215</v>
      </c>
      <c r="D21" s="155">
        <v>72</v>
      </c>
      <c r="E21" s="155">
        <v>72</v>
      </c>
    </row>
    <row r="22" spans="1:5" s="151" customFormat="1" ht="27.75" customHeight="1">
      <c r="A22" s="152" t="s">
        <v>259</v>
      </c>
      <c r="B22" s="153" t="s">
        <v>221</v>
      </c>
      <c r="C22" s="154" t="s">
        <v>215</v>
      </c>
      <c r="D22" s="155">
        <v>82</v>
      </c>
      <c r="E22" s="155">
        <v>82</v>
      </c>
    </row>
    <row r="23" spans="1:5" ht="31.5" customHeight="1">
      <c r="A23" s="157" t="s">
        <v>259</v>
      </c>
      <c r="B23" s="153" t="s">
        <v>266</v>
      </c>
      <c r="C23" s="158" t="s">
        <v>215</v>
      </c>
      <c r="D23" s="159">
        <v>55</v>
      </c>
      <c r="E23" s="159">
        <v>55</v>
      </c>
    </row>
    <row r="24" spans="1:5" ht="31.5" customHeight="1">
      <c r="A24" s="152" t="s">
        <v>259</v>
      </c>
      <c r="B24" s="160" t="s">
        <v>267</v>
      </c>
      <c r="C24" s="154" t="s">
        <v>215</v>
      </c>
      <c r="D24" s="161">
        <v>14</v>
      </c>
      <c r="E24" s="161">
        <v>14</v>
      </c>
    </row>
    <row r="25" spans="1:5" ht="31.5" customHeight="1">
      <c r="A25" s="157" t="s">
        <v>258</v>
      </c>
      <c r="B25" s="162" t="s">
        <v>222</v>
      </c>
      <c r="C25" s="158" t="s">
        <v>215</v>
      </c>
      <c r="D25" s="159">
        <v>1</v>
      </c>
      <c r="E25" s="159">
        <v>1</v>
      </c>
    </row>
    <row r="26" spans="1:5" s="151" customFormat="1" ht="51.75" customHeight="1">
      <c r="A26" s="265" t="s">
        <v>211</v>
      </c>
      <c r="B26" s="276" t="s">
        <v>212</v>
      </c>
      <c r="C26" s="265" t="s">
        <v>213</v>
      </c>
      <c r="D26" s="266" t="s">
        <v>290</v>
      </c>
      <c r="E26" s="267"/>
    </row>
    <row r="27" spans="1:5" s="151" customFormat="1" ht="16.899999999999999" customHeight="1" thickBot="1">
      <c r="A27" s="275"/>
      <c r="B27" s="277"/>
      <c r="C27" s="275"/>
      <c r="D27" s="181" t="s">
        <v>2</v>
      </c>
      <c r="E27" s="181" t="s">
        <v>3</v>
      </c>
    </row>
    <row r="28" spans="1:5" s="163" customFormat="1" ht="27.6" customHeight="1">
      <c r="A28" s="152" t="s">
        <v>259</v>
      </c>
      <c r="B28" s="162" t="s">
        <v>223</v>
      </c>
      <c r="C28" s="154" t="s">
        <v>215</v>
      </c>
      <c r="D28" s="158">
        <v>153</v>
      </c>
      <c r="E28" s="158">
        <v>153</v>
      </c>
    </row>
    <row r="29" spans="1:5" ht="28.9" customHeight="1">
      <c r="A29" s="152" t="s">
        <v>259</v>
      </c>
      <c r="B29" s="162" t="s">
        <v>268</v>
      </c>
      <c r="C29" s="154" t="s">
        <v>215</v>
      </c>
      <c r="D29" s="158">
        <v>105</v>
      </c>
      <c r="E29" s="158">
        <v>105</v>
      </c>
    </row>
    <row r="30" spans="1:5" ht="28.9" customHeight="1">
      <c r="A30" s="152" t="s">
        <v>259</v>
      </c>
      <c r="B30" s="162" t="s">
        <v>269</v>
      </c>
      <c r="C30" s="158" t="s">
        <v>215</v>
      </c>
      <c r="D30" s="158">
        <v>6</v>
      </c>
      <c r="E30" s="158">
        <v>6</v>
      </c>
    </row>
    <row r="31" spans="1:5" ht="30" customHeight="1">
      <c r="A31" s="152" t="s">
        <v>259</v>
      </c>
      <c r="B31" s="162" t="s">
        <v>224</v>
      </c>
      <c r="C31" s="154" t="s">
        <v>215</v>
      </c>
      <c r="D31" s="158">
        <v>18</v>
      </c>
      <c r="E31" s="158">
        <v>18</v>
      </c>
    </row>
    <row r="32" spans="1:5" ht="29.45" customHeight="1">
      <c r="A32" s="157" t="s">
        <v>259</v>
      </c>
      <c r="B32" s="162" t="s">
        <v>270</v>
      </c>
      <c r="C32" s="158" t="s">
        <v>215</v>
      </c>
      <c r="D32" s="158">
        <v>47</v>
      </c>
      <c r="E32" s="158">
        <v>47</v>
      </c>
    </row>
    <row r="33" spans="1:5" ht="28.9" customHeight="1">
      <c r="A33" s="157" t="s">
        <v>259</v>
      </c>
      <c r="B33" s="164" t="s">
        <v>225</v>
      </c>
      <c r="C33" s="158" t="s">
        <v>215</v>
      </c>
      <c r="D33" s="165">
        <v>179</v>
      </c>
      <c r="E33" s="165">
        <v>179</v>
      </c>
    </row>
    <row r="34" spans="1:5" ht="29.45" customHeight="1">
      <c r="A34" s="157" t="s">
        <v>259</v>
      </c>
      <c r="B34" s="164" t="s">
        <v>271</v>
      </c>
      <c r="C34" s="158" t="s">
        <v>215</v>
      </c>
      <c r="D34" s="165">
        <v>273</v>
      </c>
      <c r="E34" s="165">
        <v>273</v>
      </c>
    </row>
    <row r="35" spans="1:5" ht="29.45" customHeight="1">
      <c r="A35" s="157" t="s">
        <v>259</v>
      </c>
      <c r="B35" s="164" t="s">
        <v>226</v>
      </c>
      <c r="C35" s="158" t="s">
        <v>215</v>
      </c>
      <c r="D35" s="165">
        <v>2</v>
      </c>
      <c r="E35" s="165">
        <v>2</v>
      </c>
    </row>
    <row r="36" spans="1:5" ht="30" customHeight="1">
      <c r="A36" s="157" t="s">
        <v>258</v>
      </c>
      <c r="B36" s="164" t="s">
        <v>227</v>
      </c>
      <c r="C36" s="158" t="s">
        <v>215</v>
      </c>
      <c r="D36" s="165">
        <v>19</v>
      </c>
      <c r="E36" s="165">
        <v>19</v>
      </c>
    </row>
    <row r="37" spans="1:5" ht="27.6" customHeight="1">
      <c r="A37" s="157" t="s">
        <v>259</v>
      </c>
      <c r="B37" s="164" t="s">
        <v>272</v>
      </c>
      <c r="C37" s="158" t="s">
        <v>215</v>
      </c>
      <c r="D37" s="165">
        <v>13</v>
      </c>
      <c r="E37" s="165">
        <v>13</v>
      </c>
    </row>
    <row r="38" spans="1:5" s="163" customFormat="1" ht="27.6" customHeight="1">
      <c r="A38" s="268" t="s">
        <v>259</v>
      </c>
      <c r="B38" s="278" t="s">
        <v>228</v>
      </c>
      <c r="C38" s="271" t="s">
        <v>215</v>
      </c>
      <c r="D38" s="165">
        <v>5</v>
      </c>
      <c r="E38" s="274">
        <v>5</v>
      </c>
    </row>
    <row r="39" spans="1:5" ht="2.25" hidden="1" customHeight="1">
      <c r="A39" s="268"/>
      <c r="B39" s="270"/>
      <c r="C39" s="271"/>
      <c r="D39" s="158"/>
      <c r="E39" s="271"/>
    </row>
    <row r="40" spans="1:5" ht="21" hidden="1" customHeight="1">
      <c r="A40" s="268"/>
      <c r="B40" s="270"/>
      <c r="C40" s="271"/>
      <c r="D40" s="158"/>
      <c r="E40" s="271"/>
    </row>
    <row r="41" spans="1:5" ht="27" customHeight="1">
      <c r="A41" s="162" t="s">
        <v>259</v>
      </c>
      <c r="B41" s="162" t="s">
        <v>229</v>
      </c>
      <c r="C41" s="158" t="s">
        <v>215</v>
      </c>
      <c r="D41" s="158">
        <v>40</v>
      </c>
      <c r="E41" s="158">
        <v>40</v>
      </c>
    </row>
    <row r="42" spans="1:5" ht="28.15" customHeight="1">
      <c r="A42" s="162" t="s">
        <v>259</v>
      </c>
      <c r="B42" s="162" t="s">
        <v>273</v>
      </c>
      <c r="C42" s="158" t="s">
        <v>215</v>
      </c>
      <c r="D42" s="158">
        <v>52</v>
      </c>
      <c r="E42" s="158">
        <v>52</v>
      </c>
    </row>
    <row r="43" spans="1:5" ht="28.15" customHeight="1">
      <c r="A43" s="162" t="s">
        <v>259</v>
      </c>
      <c r="B43" s="162" t="s">
        <v>230</v>
      </c>
      <c r="C43" s="158" t="s">
        <v>215</v>
      </c>
      <c r="D43" s="158">
        <v>7</v>
      </c>
      <c r="E43" s="158">
        <v>7</v>
      </c>
    </row>
    <row r="44" spans="1:5" ht="28.15" customHeight="1">
      <c r="A44" s="162" t="s">
        <v>259</v>
      </c>
      <c r="B44" s="162" t="s">
        <v>231</v>
      </c>
      <c r="C44" s="158" t="s">
        <v>215</v>
      </c>
      <c r="D44" s="158">
        <v>46</v>
      </c>
      <c r="E44" s="158">
        <v>46</v>
      </c>
    </row>
    <row r="45" spans="1:5" s="151" customFormat="1" ht="29.25" customHeight="1">
      <c r="A45" s="162" t="s">
        <v>259</v>
      </c>
      <c r="B45" s="162" t="s">
        <v>274</v>
      </c>
      <c r="C45" s="158" t="s">
        <v>215</v>
      </c>
      <c r="D45" s="158">
        <v>33</v>
      </c>
      <c r="E45" s="158">
        <v>33</v>
      </c>
    </row>
    <row r="46" spans="1:5" s="151" customFormat="1" ht="14.25" hidden="1" customHeight="1" thickBot="1">
      <c r="A46" s="162"/>
      <c r="B46" s="162"/>
      <c r="C46" s="162"/>
      <c r="D46" s="158"/>
      <c r="E46" s="158"/>
    </row>
    <row r="47" spans="1:5" ht="27" customHeight="1">
      <c r="A47" s="162" t="s">
        <v>259</v>
      </c>
      <c r="B47" s="162" t="s">
        <v>232</v>
      </c>
      <c r="C47" s="158" t="s">
        <v>215</v>
      </c>
      <c r="D47" s="158">
        <v>3</v>
      </c>
      <c r="E47" s="158">
        <v>3</v>
      </c>
    </row>
    <row r="48" spans="1:5" ht="27" customHeight="1">
      <c r="A48" s="162" t="s">
        <v>259</v>
      </c>
      <c r="B48" s="162" t="s">
        <v>233</v>
      </c>
      <c r="C48" s="158" t="s">
        <v>215</v>
      </c>
      <c r="D48" s="158">
        <v>21</v>
      </c>
      <c r="E48" s="158">
        <v>26</v>
      </c>
    </row>
    <row r="49" spans="1:5" ht="38.25">
      <c r="A49" s="162" t="s">
        <v>259</v>
      </c>
      <c r="B49" s="162" t="s">
        <v>275</v>
      </c>
      <c r="C49" s="158" t="s">
        <v>215</v>
      </c>
      <c r="D49" s="158">
        <v>50</v>
      </c>
      <c r="E49" s="158">
        <v>50</v>
      </c>
    </row>
    <row r="50" spans="1:5" ht="27.75" customHeight="1">
      <c r="A50" s="162" t="s">
        <v>259</v>
      </c>
      <c r="B50" s="162" t="s">
        <v>234</v>
      </c>
      <c r="C50" s="158" t="s">
        <v>215</v>
      </c>
      <c r="D50" s="158">
        <v>4</v>
      </c>
      <c r="E50" s="158">
        <v>4</v>
      </c>
    </row>
    <row r="51" spans="1:5" ht="27.75" customHeight="1">
      <c r="A51" s="162" t="s">
        <v>259</v>
      </c>
      <c r="B51" s="162" t="s">
        <v>235</v>
      </c>
      <c r="C51" s="158" t="s">
        <v>215</v>
      </c>
      <c r="D51" s="158">
        <v>111</v>
      </c>
      <c r="E51" s="158">
        <v>111</v>
      </c>
    </row>
    <row r="52" spans="1:5" ht="27.75" customHeight="1">
      <c r="A52" s="162" t="s">
        <v>258</v>
      </c>
      <c r="B52" s="162" t="s">
        <v>276</v>
      </c>
      <c r="C52" s="158" t="s">
        <v>215</v>
      </c>
      <c r="D52" s="158">
        <v>34</v>
      </c>
      <c r="E52" s="158">
        <v>34</v>
      </c>
    </row>
    <row r="53" spans="1:5" s="151" customFormat="1" ht="59.25" customHeight="1">
      <c r="A53" s="265" t="s">
        <v>211</v>
      </c>
      <c r="B53" s="265" t="s">
        <v>212</v>
      </c>
      <c r="C53" s="265" t="s">
        <v>213</v>
      </c>
      <c r="D53" s="266" t="s">
        <v>290</v>
      </c>
      <c r="E53" s="267"/>
    </row>
    <row r="54" spans="1:5" s="151" customFormat="1" ht="20.25" customHeight="1">
      <c r="A54" s="265"/>
      <c r="B54" s="265"/>
      <c r="C54" s="265"/>
      <c r="D54" s="180" t="s">
        <v>2</v>
      </c>
      <c r="E54" s="180" t="s">
        <v>3</v>
      </c>
    </row>
    <row r="55" spans="1:5" ht="27.75" customHeight="1">
      <c r="A55" s="162" t="s">
        <v>277</v>
      </c>
      <c r="B55" s="162" t="s">
        <v>236</v>
      </c>
      <c r="C55" s="158" t="s">
        <v>215</v>
      </c>
      <c r="D55" s="158">
        <v>10</v>
      </c>
      <c r="E55" s="158">
        <v>10</v>
      </c>
    </row>
    <row r="56" spans="1:5" ht="27.75" customHeight="1">
      <c r="A56" s="162" t="s">
        <v>277</v>
      </c>
      <c r="B56" s="162" t="s">
        <v>278</v>
      </c>
      <c r="C56" s="158" t="s">
        <v>215</v>
      </c>
      <c r="D56" s="158">
        <v>11</v>
      </c>
      <c r="E56" s="158">
        <v>11</v>
      </c>
    </row>
    <row r="57" spans="1:5" ht="27.75" customHeight="1">
      <c r="A57" s="162" t="s">
        <v>277</v>
      </c>
      <c r="B57" s="162" t="s">
        <v>279</v>
      </c>
      <c r="C57" s="158" t="s">
        <v>215</v>
      </c>
      <c r="D57" s="158">
        <v>1</v>
      </c>
      <c r="E57" s="158">
        <v>1</v>
      </c>
    </row>
    <row r="58" spans="1:5" ht="27.75" customHeight="1">
      <c r="A58" s="162" t="s">
        <v>277</v>
      </c>
      <c r="B58" s="162" t="s">
        <v>237</v>
      </c>
      <c r="C58" s="158" t="s">
        <v>215</v>
      </c>
      <c r="D58" s="158">
        <v>24</v>
      </c>
      <c r="E58" s="158">
        <v>24</v>
      </c>
    </row>
    <row r="59" spans="1:5" ht="27.75" customHeight="1">
      <c r="A59" s="162" t="s">
        <v>277</v>
      </c>
      <c r="B59" s="162" t="s">
        <v>280</v>
      </c>
      <c r="C59" s="158" t="s">
        <v>215</v>
      </c>
      <c r="D59" s="158">
        <v>24</v>
      </c>
      <c r="E59" s="158">
        <v>24</v>
      </c>
    </row>
    <row r="60" spans="1:5" ht="27.75" customHeight="1">
      <c r="A60" s="162" t="s">
        <v>277</v>
      </c>
      <c r="B60" s="162" t="s">
        <v>238</v>
      </c>
      <c r="C60" s="158" t="s">
        <v>215</v>
      </c>
      <c r="D60" s="158">
        <v>32</v>
      </c>
      <c r="E60" s="158">
        <v>32</v>
      </c>
    </row>
    <row r="61" spans="1:5" ht="27.75" customHeight="1">
      <c r="A61" s="162" t="s">
        <v>277</v>
      </c>
      <c r="B61" s="162" t="s">
        <v>281</v>
      </c>
      <c r="C61" s="158" t="s">
        <v>215</v>
      </c>
      <c r="D61" s="158">
        <v>26</v>
      </c>
      <c r="E61" s="158">
        <v>26</v>
      </c>
    </row>
    <row r="62" spans="1:5" ht="27.75" customHeight="1">
      <c r="A62" s="162" t="s">
        <v>277</v>
      </c>
      <c r="B62" s="162" t="s">
        <v>239</v>
      </c>
      <c r="C62" s="158" t="s">
        <v>215</v>
      </c>
      <c r="D62" s="158">
        <v>26</v>
      </c>
      <c r="E62" s="158">
        <v>26</v>
      </c>
    </row>
    <row r="63" spans="1:5" ht="27.75" customHeight="1">
      <c r="A63" s="162" t="s">
        <v>277</v>
      </c>
      <c r="B63" s="162" t="s">
        <v>282</v>
      </c>
      <c r="C63" s="158" t="s">
        <v>215</v>
      </c>
      <c r="D63" s="158">
        <v>36</v>
      </c>
      <c r="E63" s="158">
        <v>36</v>
      </c>
    </row>
    <row r="64" spans="1:5" ht="27.75" customHeight="1">
      <c r="A64" s="162" t="s">
        <v>283</v>
      </c>
      <c r="B64" s="162" t="s">
        <v>240</v>
      </c>
      <c r="C64" s="158" t="s">
        <v>215</v>
      </c>
      <c r="D64" s="158">
        <v>4</v>
      </c>
      <c r="E64" s="158">
        <v>4</v>
      </c>
    </row>
    <row r="65" spans="1:6" ht="48" customHeight="1">
      <c r="A65" s="162" t="s">
        <v>284</v>
      </c>
      <c r="B65" s="162" t="s">
        <v>262</v>
      </c>
      <c r="C65" s="158" t="s">
        <v>215</v>
      </c>
      <c r="D65" s="158">
        <v>5</v>
      </c>
      <c r="E65" s="158">
        <v>5</v>
      </c>
    </row>
    <row r="66" spans="1:6" ht="46.5" customHeight="1">
      <c r="A66" s="162" t="s">
        <v>284</v>
      </c>
      <c r="B66" s="162" t="s">
        <v>241</v>
      </c>
      <c r="C66" s="158" t="s">
        <v>215</v>
      </c>
      <c r="D66" s="158">
        <v>2</v>
      </c>
      <c r="E66" s="158">
        <v>2</v>
      </c>
    </row>
    <row r="67" spans="1:6" ht="30.6" customHeight="1">
      <c r="A67" s="162" t="s">
        <v>285</v>
      </c>
      <c r="B67" s="162" t="s">
        <v>286</v>
      </c>
      <c r="C67" s="158" t="s">
        <v>287</v>
      </c>
      <c r="D67" s="158">
        <f>26346+13176+17338</f>
        <v>56860</v>
      </c>
      <c r="E67" s="158">
        <f>26346+13176+17338</f>
        <v>56860</v>
      </c>
    </row>
    <row r="68" spans="1:6" ht="33.6" customHeight="1">
      <c r="A68" s="182" t="s">
        <v>288</v>
      </c>
      <c r="B68" s="183" t="s">
        <v>242</v>
      </c>
      <c r="C68" s="184" t="s">
        <v>244</v>
      </c>
      <c r="D68" s="184" t="s">
        <v>289</v>
      </c>
      <c r="E68" s="184" t="s">
        <v>292</v>
      </c>
    </row>
    <row r="69" spans="1:6" ht="21.75" customHeight="1">
      <c r="A69" s="183" t="s">
        <v>245</v>
      </c>
      <c r="B69" s="183" t="s">
        <v>242</v>
      </c>
      <c r="C69" s="184" t="s">
        <v>246</v>
      </c>
      <c r="D69" s="159">
        <v>10</v>
      </c>
      <c r="E69" s="159">
        <v>10</v>
      </c>
      <c r="F69" s="168"/>
    </row>
    <row r="70" spans="1:6" ht="42" customHeight="1">
      <c r="A70" s="185" t="s">
        <v>247</v>
      </c>
      <c r="B70" s="183" t="s">
        <v>248</v>
      </c>
      <c r="C70" s="184" t="s">
        <v>249</v>
      </c>
      <c r="D70" s="159">
        <v>21</v>
      </c>
      <c r="E70" s="159">
        <v>21</v>
      </c>
    </row>
    <row r="71" spans="1:6" ht="18.75" customHeight="1">
      <c r="A71" s="268" t="s">
        <v>250</v>
      </c>
      <c r="B71" s="270" t="s">
        <v>251</v>
      </c>
      <c r="C71" s="271" t="s">
        <v>249</v>
      </c>
      <c r="D71" s="273">
        <v>106</v>
      </c>
      <c r="E71" s="271">
        <v>106</v>
      </c>
    </row>
    <row r="72" spans="1:6" ht="13.5" customHeight="1">
      <c r="A72" s="269"/>
      <c r="B72" s="270"/>
      <c r="C72" s="272"/>
      <c r="D72" s="274"/>
      <c r="E72" s="269"/>
    </row>
    <row r="73" spans="1:6" ht="31.9" customHeight="1">
      <c r="A73" s="185" t="s">
        <v>252</v>
      </c>
      <c r="B73" s="183" t="s">
        <v>253</v>
      </c>
      <c r="C73" s="184" t="s">
        <v>243</v>
      </c>
      <c r="D73" s="184">
        <v>880</v>
      </c>
      <c r="E73" s="184">
        <v>859</v>
      </c>
    </row>
    <row r="74" spans="1:6" ht="31.9" customHeight="1">
      <c r="A74" s="169" t="s">
        <v>254</v>
      </c>
      <c r="B74" s="166" t="s">
        <v>242</v>
      </c>
      <c r="C74" s="167" t="s">
        <v>249</v>
      </c>
      <c r="D74" s="167">
        <v>4</v>
      </c>
      <c r="E74" s="167">
        <v>4</v>
      </c>
      <c r="F74" s="170"/>
    </row>
    <row r="75" spans="1:6" ht="13.5" customHeight="1">
      <c r="A75" s="171"/>
      <c r="B75" s="172"/>
      <c r="C75" s="173"/>
      <c r="D75" s="173"/>
      <c r="E75" s="173"/>
      <c r="F75" s="170"/>
    </row>
    <row r="76" spans="1:6" ht="12" customHeight="1">
      <c r="A76" s="171"/>
      <c r="B76" s="172"/>
      <c r="C76" s="173"/>
      <c r="D76" s="173"/>
      <c r="E76" s="173"/>
      <c r="F76" s="170"/>
    </row>
    <row r="77" spans="1:6" ht="30" customHeight="1">
      <c r="A77" s="259" t="s">
        <v>293</v>
      </c>
      <c r="B77" s="260"/>
      <c r="C77" s="261"/>
      <c r="D77" s="262" t="s">
        <v>294</v>
      </c>
      <c r="E77" s="263"/>
    </row>
    <row r="78" spans="1:6" ht="29.25" hidden="1" customHeight="1">
      <c r="A78" s="264"/>
      <c r="B78" s="264"/>
      <c r="C78" s="264"/>
      <c r="D78" s="174"/>
      <c r="E78" s="175"/>
    </row>
    <row r="79" spans="1:6">
      <c r="A79" s="176"/>
      <c r="B79" s="176"/>
      <c r="C79" s="177"/>
      <c r="D79" s="178"/>
      <c r="E79" s="178"/>
    </row>
    <row r="80" spans="1:6">
      <c r="A80" s="176"/>
      <c r="B80" s="176"/>
      <c r="C80" s="177"/>
      <c r="D80" s="178"/>
      <c r="E80" s="178"/>
    </row>
    <row r="81" spans="1:5">
      <c r="A81" s="176"/>
      <c r="B81" s="176"/>
      <c r="C81" s="177"/>
      <c r="D81" s="178"/>
      <c r="E81" s="178"/>
    </row>
    <row r="82" spans="1:5">
      <c r="A82" s="176"/>
      <c r="B82" s="176"/>
      <c r="C82" s="177"/>
      <c r="D82" s="178"/>
      <c r="E82" s="178"/>
    </row>
    <row r="83" spans="1:5">
      <c r="A83" s="176"/>
      <c r="B83" s="176"/>
      <c r="C83" s="177"/>
      <c r="D83" s="178"/>
      <c r="E83" s="178"/>
    </row>
    <row r="84" spans="1:5">
      <c r="A84" s="176"/>
      <c r="B84" s="176"/>
      <c r="C84" s="177"/>
      <c r="D84" s="178"/>
      <c r="E84" s="178"/>
    </row>
    <row r="85" spans="1:5">
      <c r="A85" s="176"/>
      <c r="B85" s="176"/>
      <c r="C85" s="177"/>
      <c r="D85" s="178"/>
      <c r="E85" s="178"/>
    </row>
    <row r="86" spans="1:5">
      <c r="A86" s="176"/>
      <c r="B86" s="176"/>
      <c r="C86" s="177"/>
      <c r="D86" s="178"/>
      <c r="E86" s="178"/>
    </row>
    <row r="87" spans="1:5">
      <c r="A87" s="176"/>
      <c r="B87" s="176"/>
      <c r="C87" s="177"/>
      <c r="D87" s="178"/>
      <c r="E87" s="178"/>
    </row>
    <row r="88" spans="1:5">
      <c r="A88" s="176"/>
      <c r="B88" s="176"/>
      <c r="C88" s="177"/>
      <c r="D88" s="178"/>
      <c r="E88" s="178"/>
    </row>
    <row r="89" spans="1:5">
      <c r="A89" s="176"/>
      <c r="B89" s="176"/>
      <c r="C89" s="177"/>
      <c r="D89" s="178"/>
      <c r="E89" s="178"/>
    </row>
    <row r="90" spans="1:5">
      <c r="A90" s="176"/>
      <c r="B90" s="176"/>
      <c r="C90" s="177"/>
      <c r="D90" s="178"/>
      <c r="E90" s="178"/>
    </row>
    <row r="91" spans="1:5">
      <c r="A91" s="176"/>
      <c r="B91" s="176"/>
      <c r="C91" s="177"/>
      <c r="D91" s="178"/>
      <c r="E91" s="178"/>
    </row>
    <row r="92" spans="1:5">
      <c r="A92" s="176"/>
      <c r="B92" s="176"/>
      <c r="C92" s="177"/>
      <c r="D92" s="178"/>
      <c r="E92" s="178"/>
    </row>
    <row r="93" spans="1:5">
      <c r="A93" s="176"/>
      <c r="B93" s="176"/>
      <c r="C93" s="177"/>
      <c r="D93" s="178"/>
      <c r="E93" s="178"/>
    </row>
    <row r="94" spans="1:5">
      <c r="A94" s="176"/>
      <c r="B94" s="176"/>
      <c r="C94" s="177"/>
      <c r="D94" s="178"/>
      <c r="E94" s="178"/>
    </row>
    <row r="95" spans="1:5">
      <c r="A95" s="176"/>
      <c r="B95" s="176"/>
      <c r="C95" s="177"/>
      <c r="D95" s="178"/>
      <c r="E95" s="178"/>
    </row>
    <row r="96" spans="1:5">
      <c r="A96" s="176"/>
      <c r="B96" s="176"/>
      <c r="C96" s="177"/>
      <c r="D96" s="178"/>
      <c r="E96" s="178"/>
    </row>
    <row r="97" spans="1:5">
      <c r="A97" s="176"/>
      <c r="B97" s="176"/>
      <c r="C97" s="177"/>
      <c r="D97" s="178"/>
      <c r="E97" s="178"/>
    </row>
    <row r="98" spans="1:5">
      <c r="A98" s="176"/>
      <c r="B98" s="176"/>
      <c r="C98" s="177"/>
      <c r="D98" s="178"/>
      <c r="E98" s="178"/>
    </row>
    <row r="99" spans="1:5">
      <c r="A99" s="176"/>
      <c r="B99" s="176"/>
      <c r="C99" s="177"/>
      <c r="D99" s="178"/>
      <c r="E99" s="178"/>
    </row>
    <row r="100" spans="1:5">
      <c r="A100" s="176"/>
      <c r="B100" s="176"/>
      <c r="C100" s="177"/>
      <c r="D100" s="178"/>
      <c r="E100" s="178"/>
    </row>
    <row r="101" spans="1:5">
      <c r="A101" s="176"/>
      <c r="B101" s="176"/>
      <c r="C101" s="177"/>
      <c r="D101" s="178"/>
      <c r="E101" s="178"/>
    </row>
    <row r="102" spans="1:5">
      <c r="A102" s="176"/>
      <c r="B102" s="176"/>
      <c r="C102" s="177"/>
      <c r="D102" s="178"/>
      <c r="E102" s="178"/>
    </row>
    <row r="103" spans="1:5">
      <c r="A103" s="176"/>
      <c r="B103" s="176"/>
      <c r="C103" s="177"/>
      <c r="D103" s="178"/>
      <c r="E103" s="178"/>
    </row>
    <row r="104" spans="1:5">
      <c r="A104" s="176"/>
      <c r="B104" s="176"/>
      <c r="C104" s="177"/>
      <c r="D104" s="178"/>
      <c r="E104" s="178"/>
    </row>
    <row r="105" spans="1:5">
      <c r="A105" s="176"/>
      <c r="B105" s="176"/>
      <c r="C105" s="177"/>
      <c r="D105" s="178"/>
      <c r="E105" s="178"/>
    </row>
    <row r="106" spans="1:5">
      <c r="A106" s="176"/>
      <c r="B106" s="176"/>
      <c r="C106" s="177"/>
      <c r="D106" s="178"/>
      <c r="E106" s="178"/>
    </row>
    <row r="107" spans="1:5">
      <c r="A107" s="176"/>
      <c r="B107" s="176"/>
      <c r="C107" s="177"/>
      <c r="D107" s="178"/>
      <c r="E107" s="178"/>
    </row>
    <row r="108" spans="1:5">
      <c r="A108" s="176"/>
      <c r="B108" s="176"/>
      <c r="C108" s="177"/>
      <c r="D108" s="178"/>
      <c r="E108" s="178"/>
    </row>
    <row r="109" spans="1:5">
      <c r="A109" s="176"/>
      <c r="B109" s="176"/>
      <c r="C109" s="177"/>
      <c r="D109" s="178"/>
      <c r="E109" s="178"/>
    </row>
    <row r="110" spans="1:5">
      <c r="A110" s="176"/>
      <c r="B110" s="176"/>
      <c r="C110" s="177"/>
      <c r="D110" s="178"/>
      <c r="E110" s="178"/>
    </row>
  </sheetData>
  <mergeCells count="27">
    <mergeCell ref="C1:E1"/>
    <mergeCell ref="C2:E3"/>
    <mergeCell ref="B5:C6"/>
    <mergeCell ref="A8:A9"/>
    <mergeCell ref="B8:B9"/>
    <mergeCell ref="C8:C9"/>
    <mergeCell ref="D8:E8"/>
    <mergeCell ref="A26:A27"/>
    <mergeCell ref="B26:B27"/>
    <mergeCell ref="C26:C27"/>
    <mergeCell ref="D26:E26"/>
    <mergeCell ref="A38:A40"/>
    <mergeCell ref="B38:B40"/>
    <mergeCell ref="C38:C40"/>
    <mergeCell ref="E38:E40"/>
    <mergeCell ref="A77:C77"/>
    <mergeCell ref="D77:E77"/>
    <mergeCell ref="A78:C78"/>
    <mergeCell ref="A53:A54"/>
    <mergeCell ref="B53:B54"/>
    <mergeCell ref="C53:C54"/>
    <mergeCell ref="D53:E53"/>
    <mergeCell ref="A71:A72"/>
    <mergeCell ref="B71:B72"/>
    <mergeCell ref="C71:C72"/>
    <mergeCell ref="D71:D72"/>
    <mergeCell ref="E71:E72"/>
  </mergeCells>
  <printOptions horizontalCentered="1"/>
  <pageMargins left="0.39370078740157483" right="0.39370078740157483" top="0.78740157480314965" bottom="0.19685039370078741" header="0.31496062992125984" footer="0.74803149606299213"/>
  <pageSetup paperSize="9" scale="71" fitToWidth="3" fitToHeight="3" orientation="landscape" r:id="rId1"/>
  <rowBreaks count="2" manualBreakCount="2">
    <brk id="25" max="4" man="1"/>
    <brk id="52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6 показатели</vt:lpstr>
      <vt:lpstr>7 средства по кодам</vt:lpstr>
      <vt:lpstr>8 средства бюджет</vt:lpstr>
      <vt:lpstr>9 КАИП</vt:lpstr>
      <vt:lpstr>10 Свод показателей МЗ</vt:lpstr>
      <vt:lpstr>'7 средства по кодам'!Заголовки_для_печати</vt:lpstr>
      <vt:lpstr>'8 средства бюджет'!Заголовки_для_печати</vt:lpstr>
      <vt:lpstr>'9 КАИП'!Заголовки_для_печати</vt:lpstr>
      <vt:lpstr>'10 Свод показателей МЗ'!Область_печати</vt:lpstr>
      <vt:lpstr>'7 средства по кодам'!Область_печати</vt:lpstr>
      <vt:lpstr>'8 средства бюджет'!Область_печати</vt:lpstr>
      <vt:lpstr>'9 КАИП'!Область_печати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verhoturova</dc:creator>
  <cp:lastModifiedBy>Иванова</cp:lastModifiedBy>
  <cp:lastPrinted>2024-04-15T05:14:22Z</cp:lastPrinted>
  <dcterms:created xsi:type="dcterms:W3CDTF">2007-07-17T01:27:34Z</dcterms:created>
  <dcterms:modified xsi:type="dcterms:W3CDTF">2024-04-15T05:15:02Z</dcterms:modified>
</cp:coreProperties>
</file>