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650"/>
  </bookViews>
  <sheets>
    <sheet name="7 средства по кодам" sheetId="19" r:id="rId1"/>
    <sheet name="8 средства бюджет" sheetId="20" r:id="rId2"/>
  </sheets>
  <definedNames>
    <definedName name="_xlnm.Print_Titles" localSheetId="0">'7 средства по кодам'!$6:$9</definedName>
    <definedName name="_xlnm.Print_Titles" localSheetId="1">'8 средства бюджет'!$6:$7</definedName>
    <definedName name="_xlnm.Print_Area" localSheetId="0">'7 средства по кодам'!$A$1:$L$105</definedName>
    <definedName name="_xlnm.Print_Area" localSheetId="1">'8 средства бюджет'!$A$1:$H$39</definedName>
  </definedNames>
  <calcPr calcId="125725"/>
</workbook>
</file>

<file path=xl/calcChain.xml><?xml version="1.0" encoding="utf-8"?>
<calcChain xmlns="http://schemas.openxmlformats.org/spreadsheetml/2006/main">
  <c r="K82" i="19"/>
  <c r="J82"/>
  <c r="I82"/>
  <c r="H82"/>
  <c r="J28" l="1"/>
  <c r="K89"/>
  <c r="J89"/>
  <c r="K68"/>
  <c r="J68"/>
  <c r="I68"/>
  <c r="H68"/>
  <c r="K76"/>
  <c r="J76"/>
  <c r="I76"/>
  <c r="H76"/>
  <c r="K34"/>
  <c r="J34"/>
  <c r="K41"/>
  <c r="J41"/>
  <c r="K16"/>
  <c r="J16"/>
  <c r="H50"/>
  <c r="I91"/>
  <c r="I89" s="1"/>
  <c r="H91"/>
  <c r="H89" s="1"/>
  <c r="H86"/>
  <c r="I75"/>
  <c r="H75"/>
  <c r="I74"/>
  <c r="H74"/>
  <c r="I66"/>
  <c r="I67"/>
  <c r="H67"/>
  <c r="H66"/>
  <c r="I40"/>
  <c r="H40"/>
  <c r="I49"/>
  <c r="H49"/>
  <c r="H47" s="1"/>
  <c r="I16"/>
  <c r="K83"/>
  <c r="J83"/>
  <c r="H83"/>
  <c r="I83"/>
  <c r="K86"/>
  <c r="J86"/>
  <c r="K28"/>
  <c r="K19"/>
  <c r="F11" i="20" l="1"/>
  <c r="F28"/>
  <c r="F12" s="1"/>
  <c r="J23" i="19" l="1"/>
  <c r="J19"/>
  <c r="G18" i="20" l="1"/>
  <c r="G12"/>
  <c r="G28"/>
  <c r="F23"/>
  <c r="G23"/>
  <c r="F10"/>
  <c r="F8" s="1"/>
  <c r="G10"/>
  <c r="G11"/>
  <c r="F13"/>
  <c r="G13"/>
  <c r="F18"/>
  <c r="G8" l="1"/>
  <c r="J92" i="19"/>
  <c r="K92"/>
  <c r="I92"/>
  <c r="I86" l="1"/>
  <c r="J72" l="1"/>
  <c r="K72"/>
  <c r="K53" s="1"/>
  <c r="J64"/>
  <c r="K64"/>
  <c r="J60"/>
  <c r="K60"/>
  <c r="J56"/>
  <c r="K56"/>
  <c r="J44"/>
  <c r="K44"/>
  <c r="I38"/>
  <c r="J38"/>
  <c r="K38"/>
  <c r="J50"/>
  <c r="K50"/>
  <c r="J47"/>
  <c r="K47"/>
  <c r="I47"/>
  <c r="K23"/>
  <c r="I23"/>
  <c r="I50"/>
  <c r="I44"/>
  <c r="H44"/>
  <c r="H38"/>
  <c r="I34"/>
  <c r="H34"/>
  <c r="J53" l="1"/>
  <c r="J55" s="1"/>
  <c r="J13"/>
  <c r="K13"/>
  <c r="J79"/>
  <c r="J81" s="1"/>
  <c r="K79"/>
  <c r="K81" s="1"/>
  <c r="K55"/>
  <c r="H16"/>
  <c r="J10" l="1"/>
  <c r="J12" s="1"/>
  <c r="J15"/>
  <c r="K15"/>
  <c r="K10"/>
  <c r="K12" s="1"/>
  <c r="E28" i="20"/>
  <c r="D28"/>
  <c r="D23"/>
  <c r="E25"/>
  <c r="E23" s="1"/>
  <c r="E18"/>
  <c r="D18"/>
  <c r="E12"/>
  <c r="D12"/>
  <c r="E10"/>
  <c r="E13" l="1"/>
  <c r="D13"/>
  <c r="E11"/>
  <c r="E8" s="1"/>
  <c r="D11"/>
  <c r="D8" s="1"/>
  <c r="H79" i="19" l="1"/>
  <c r="H81" s="1"/>
  <c r="I28" l="1"/>
  <c r="I72" l="1"/>
  <c r="H72"/>
  <c r="I64"/>
  <c r="H64"/>
  <c r="I79"/>
  <c r="I81" s="1"/>
  <c r="I60"/>
  <c r="H60"/>
  <c r="I56"/>
  <c r="H56"/>
  <c r="H28"/>
  <c r="H23"/>
  <c r="I19"/>
  <c r="I13" s="1"/>
  <c r="I15" s="1"/>
  <c r="H19"/>
  <c r="H13" s="1"/>
  <c r="H15" l="1"/>
  <c r="I53"/>
  <c r="I10" s="1"/>
  <c r="I12" s="1"/>
  <c r="H53"/>
  <c r="H55" s="1"/>
  <c r="H10" l="1"/>
  <c r="H12" s="1"/>
  <c r="I55"/>
</calcChain>
</file>

<file path=xl/sharedStrings.xml><?xml version="1.0" encoding="utf-8"?>
<sst xmlns="http://schemas.openxmlformats.org/spreadsheetml/2006/main" count="589" uniqueCount="109">
  <si>
    <t>план</t>
  </si>
  <si>
    <t>факт</t>
  </si>
  <si>
    <t>федеральный бюджет</t>
  </si>
  <si>
    <t>Статус</t>
  </si>
  <si>
    <t xml:space="preserve">всего расходные обязательства </t>
  </si>
  <si>
    <t>Приложение № 8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</si>
  <si>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</si>
  <si>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</si>
  <si>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</si>
  <si>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</si>
  <si>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</si>
  <si>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</si>
  <si>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</si>
  <si>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</si>
  <si>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</si>
  <si>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</si>
  <si>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</si>
  <si>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</si>
  <si>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</si>
  <si>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рублей</t>
  </si>
  <si>
    <t>краевой бюджет</t>
  </si>
  <si>
    <t>в том числе:</t>
  </si>
  <si>
    <t>план на год</t>
  </si>
  <si>
    <t>КЦСР</t>
  </si>
  <si>
    <t>КВСР</t>
  </si>
  <si>
    <t>КФСР</t>
  </si>
  <si>
    <t>КВР</t>
  </si>
  <si>
    <t>Расходы по годам,  рублей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</si>
  <si>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</si>
  <si>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</si>
  <si>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</si>
  <si>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</si>
  <si>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Х</t>
  </si>
  <si>
    <t>Наименовние главного распорядителя бюджетных средств</t>
  </si>
  <si>
    <t>КБК &lt;*&gt;</t>
  </si>
  <si>
    <t>«Развитие физической культуры и спорта в ЗАТО Железногорск»</t>
  </si>
  <si>
    <t>0900000000</t>
  </si>
  <si>
    <t>Администрация ЗАТО                          г. Железногорск</t>
  </si>
  <si>
    <t>009</t>
  </si>
  <si>
    <t>Развитие массовой физической культуры и спорта</t>
  </si>
  <si>
    <t>0910000000</t>
  </si>
  <si>
    <t>Оказание услуг (выполнение работ) физкультурно-спортивными учреждениями</t>
  </si>
  <si>
    <t>0910000210</t>
  </si>
  <si>
    <t xml:space="preserve">в том числе: </t>
  </si>
  <si>
    <t>620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</si>
  <si>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</si>
  <si>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0910000220</t>
  </si>
  <si>
    <t>Резерв средств на софинансирование мероприятий по краевым программам</t>
  </si>
  <si>
    <t>0910000070</t>
  </si>
  <si>
    <t>801</t>
  </si>
  <si>
    <t>1102</t>
  </si>
  <si>
    <t>870</t>
  </si>
  <si>
    <t>Оказание содействия в реализации мероприятий по развитию физической культуры и спорта в ЗАТО Железногорск</t>
  </si>
  <si>
    <t>0910000060</t>
  </si>
  <si>
    <t>1105</t>
  </si>
  <si>
    <t>Подпрограмма 2</t>
  </si>
  <si>
    <t>«Развитие системы подготовки спортивного резерва»</t>
  </si>
  <si>
    <t>0920000000</t>
  </si>
  <si>
    <t xml:space="preserve">Оказание услуг (выполнение работ) муниципальными спортивными школами </t>
  </si>
  <si>
    <t>0920000070</t>
  </si>
  <si>
    <t>Организация оказания медицинской помощи лицам, занимающимся физической культурой и спортом</t>
  </si>
  <si>
    <t>0920000030</t>
  </si>
  <si>
    <t>&lt;*&gt; - КБК - коды бюджетной классификации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</si>
  <si>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</si>
  <si>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Расходы на развитие детско-юношеского спорта</t>
  </si>
  <si>
    <t>09200S6540</t>
  </si>
  <si>
    <t>610</t>
  </si>
  <si>
    <t>Расходы на выполнение требований федеральных стандартов спортивной подготовки</t>
  </si>
  <si>
    <t>09200S6500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</si>
  <si>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</si>
  <si>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Отдельное мероприятие </t>
  </si>
  <si>
    <t>0900000010</t>
  </si>
  <si>
    <t xml:space="preserve">"Развитие физической культуры и спорта в ЗАТО Железногорск" </t>
  </si>
  <si>
    <t>Всего</t>
  </si>
  <si>
    <t>"Развитие массовой  физической культуры  и спорта"</t>
  </si>
  <si>
    <t>"Развитие системы подготовки спортивного резерва"</t>
  </si>
  <si>
    <t>Подпрограмма 3</t>
  </si>
  <si>
    <t>"Развитие адаптивной физической культуры и спорта"</t>
  </si>
  <si>
    <t>09100S4180</t>
  </si>
  <si>
    <t>09100S8450</t>
  </si>
  <si>
    <t>0910000190</t>
  </si>
  <si>
    <t xml:space="preserve">Расходы на поддержку физкультурно-спортивных клубов по месту жительства
</t>
  </si>
  <si>
    <t xml:space="preserve">Расходы на устройство плоскостных спортивных сооружений в сельской местности
</t>
  </si>
  <si>
    <t xml:space="preserve">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
</t>
  </si>
  <si>
    <t>0930000010</t>
  </si>
  <si>
    <t>«Развитие адаптивной физической культуры и спорта»</t>
  </si>
  <si>
    <t>0930000000</t>
  </si>
  <si>
    <t>Проведение занятий физкультурно-спортивной направленности по месту проживания граждан</t>
  </si>
  <si>
    <t>0910000250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</si>
  <si>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</si>
  <si>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09100S4370</t>
  </si>
  <si>
    <t>отчетный период
январь - декабрь
факт</t>
  </si>
  <si>
    <t>отчетный период январь - декабрь
факт</t>
  </si>
  <si>
    <t xml:space="preserve">Начальник Социального отдела </t>
  </si>
  <si>
    <t>А.А. Кривицкая</t>
  </si>
  <si>
    <t>Начальник  Социального отдела</t>
  </si>
  <si>
    <t>2023 (отчетный год)</t>
  </si>
  <si>
    <t>2024 (текущий год)</t>
  </si>
  <si>
    <t>Расходы на проведение занятий физической культурой и спортом лиц с ограниченными возможностями здоровья и инвалидов в клубах по месту жительства физкультурно-спортивными организациями</t>
  </si>
  <si>
    <t>1103</t>
  </si>
  <si>
    <t>09300S4360</t>
  </si>
  <si>
    <t>Расходы на реализацию мероприятий по поддержке местных инициатив (освещение лыжно-беговой трассы горнолыжной базы "Снежинка")</t>
  </si>
  <si>
    <t>09100S6410</t>
  </si>
  <si>
    <t xml:space="preserve">Расходы на устройство спортивных сооружений в сельской местности
</t>
  </si>
  <si>
    <t>09100S8480</t>
  </si>
  <si>
    <t>Расходы на проведение тренировочных сборов отделения полиатлона на СК "Воробьи"</t>
  </si>
  <si>
    <t>0920000090</t>
  </si>
  <si>
    <t>09200S6501</t>
  </si>
  <si>
    <t>Исполнитель: Рябкова И.А., 76-04-36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</si>
</sst>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9" fillId="0" borderId="0" xfId="0" applyFont="1"/>
    <xf numFmtId="0" fontId="4" fillId="0" borderId="0" xfId="0" applyFont="1" applyAlignment="1">
      <alignment horizontal="right" wrapText="1"/>
    </xf>
    <xf numFmtId="0" fontId="10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11" fillId="0" borderId="0" xfId="0" applyFont="1"/>
    <xf numFmtId="0" fontId="4" fillId="0" borderId="0" xfId="0" applyFont="1" applyAlignment="1">
      <alignment horizontal="center" wrapText="1"/>
    </xf>
    <xf numFmtId="0" fontId="14" fillId="0" borderId="0" xfId="0" applyFont="1" applyFill="1" applyAlignment="1">
      <alignment horizontal="left" indent="4"/>
    </xf>
    <xf numFmtId="0" fontId="14" fillId="0" borderId="0" xfId="0" applyFont="1" applyFill="1" applyAlignment="1">
      <alignment horizontal="left" vertical="top" wrapText="1" indent="4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12" fillId="0" borderId="1" xfId="0" applyFont="1" applyBorder="1"/>
    <xf numFmtId="0" fontId="5" fillId="0" borderId="1" xfId="0" applyFont="1" applyBorder="1"/>
    <xf numFmtId="0" fontId="6" fillId="0" borderId="0" xfId="0" applyFont="1" applyBorder="1"/>
    <xf numFmtId="0" fontId="13" fillId="0" borderId="0" xfId="0" applyFont="1" applyBorder="1"/>
    <xf numFmtId="0" fontId="8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0" fontId="6" fillId="0" borderId="7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0" fontId="18" fillId="0" borderId="0" xfId="0" applyFont="1"/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18" fillId="0" borderId="1" xfId="0" applyFont="1" applyFill="1" applyBorder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0" fillId="2" borderId="0" xfId="0" applyFill="1"/>
    <xf numFmtId="4" fontId="6" fillId="0" borderId="0" xfId="0" applyNumberFormat="1" applyFont="1"/>
    <xf numFmtId="49" fontId="6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4" fontId="0" fillId="0" borderId="0" xfId="0" applyNumberFormat="1"/>
    <xf numFmtId="0" fontId="6" fillId="0" borderId="1" xfId="0" applyFont="1" applyBorder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49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/>
    </xf>
    <xf numFmtId="0" fontId="0" fillId="2" borderId="0" xfId="0" applyFont="1" applyFill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vertical="center"/>
    </xf>
    <xf numFmtId="10" fontId="13" fillId="2" borderId="1" xfId="0" applyNumberFormat="1" applyFont="1" applyFill="1" applyBorder="1" applyAlignment="1">
      <alignment vertical="center"/>
    </xf>
    <xf numFmtId="10" fontId="18" fillId="0" borderId="1" xfId="0" applyNumberFormat="1" applyFont="1" applyFill="1" applyBorder="1"/>
    <xf numFmtId="10" fontId="21" fillId="0" borderId="1" xfId="0" applyNumberFormat="1" applyFont="1" applyFill="1" applyBorder="1"/>
    <xf numFmtId="0" fontId="13" fillId="0" borderId="6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5" fillId="0" borderId="0" xfId="0" applyFont="1" applyBorder="1"/>
    <xf numFmtId="0" fontId="9" fillId="2" borderId="0" xfId="0" applyFont="1" applyFill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/>
    <xf numFmtId="0" fontId="4" fillId="0" borderId="0" xfId="0" applyFont="1" applyBorder="1"/>
    <xf numFmtId="0" fontId="4" fillId="0" borderId="0" xfId="0" applyFont="1" applyAlignment="1">
      <alignment vertical="top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6" fillId="0" borderId="1" xfId="0" applyNumberFormat="1" applyFont="1" applyFill="1" applyBorder="1" applyAlignment="1" applyProtection="1">
      <alignment horizontal="left" vertical="center" wrapText="1"/>
    </xf>
    <xf numFmtId="0" fontId="23" fillId="3" borderId="1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vertical="center" wrapText="1"/>
    </xf>
    <xf numFmtId="4" fontId="19" fillId="3" borderId="1" xfId="0" applyNumberFormat="1" applyFont="1" applyFill="1" applyBorder="1" applyAlignment="1">
      <alignment horizontal="left" vertical="center"/>
    </xf>
    <xf numFmtId="4" fontId="19" fillId="3" borderId="1" xfId="0" applyNumberFormat="1" applyFont="1" applyFill="1" applyBorder="1" applyAlignment="1" applyProtection="1">
      <alignment horizontal="left" vertical="center" wrapText="1"/>
    </xf>
    <xf numFmtId="49" fontId="19" fillId="3" borderId="1" xfId="0" applyNumberFormat="1" applyFont="1" applyFill="1" applyBorder="1" applyAlignment="1">
      <alignment horizontal="left" vertical="center"/>
    </xf>
    <xf numFmtId="49" fontId="19" fillId="3" borderId="1" xfId="0" applyNumberFormat="1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4" fontId="13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 applyProtection="1">
      <alignment horizontal="center" vertical="top" wrapText="1"/>
    </xf>
    <xf numFmtId="0" fontId="19" fillId="3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top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19" fillId="3" borderId="1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23" fillId="2" borderId="3" xfId="0" applyFont="1" applyFill="1" applyBorder="1" applyAlignment="1">
      <alignment vertical="top" wrapText="1"/>
    </xf>
    <xf numFmtId="0" fontId="23" fillId="2" borderId="4" xfId="0" applyFont="1" applyFill="1" applyBorder="1" applyAlignment="1">
      <alignment vertical="top" wrapText="1"/>
    </xf>
    <xf numFmtId="0" fontId="23" fillId="2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3" fillId="2" borderId="3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0" fontId="23" fillId="2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vertical="center" wrapText="1"/>
    </xf>
    <xf numFmtId="49" fontId="6" fillId="5" borderId="1" xfId="0" applyNumberFormat="1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4" fontId="6" fillId="5" borderId="1" xfId="0" applyNumberFormat="1" applyFont="1" applyFill="1" applyBorder="1" applyAlignment="1">
      <alignment horizontal="left" vertical="center"/>
    </xf>
    <xf numFmtId="0" fontId="22" fillId="5" borderId="1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402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405914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8"/>
  <sheetViews>
    <sheetView tabSelected="1" zoomScaleNormal="100" zoomScaleSheetLayoutView="90" workbookViewId="0">
      <pane xSplit="7" ySplit="8" topLeftCell="H76" activePane="bottomRight" state="frozen"/>
      <selection pane="topRight" activeCell="H1" sqref="H1"/>
      <selection pane="bottomLeft" activeCell="A9" sqref="A9"/>
      <selection pane="bottomRight" activeCell="O81" sqref="O81"/>
    </sheetView>
  </sheetViews>
  <sheetFormatPr defaultRowHeight="12.75"/>
  <cols>
    <col min="1" max="1" width="15.5703125" customWidth="1"/>
    <col min="2" max="2" width="31.140625" customWidth="1"/>
    <col min="3" max="3" width="26.28515625" customWidth="1"/>
    <col min="4" max="4" width="12" customWidth="1"/>
    <col min="5" max="5" width="5.85546875" customWidth="1"/>
    <col min="6" max="6" width="6.5703125" customWidth="1"/>
    <col min="7" max="7" width="5.85546875" customWidth="1"/>
    <col min="8" max="8" width="21.140625" customWidth="1"/>
    <col min="9" max="9" width="17" customWidth="1"/>
    <col min="10" max="10" width="16.42578125" style="43" customWidth="1"/>
    <col min="11" max="11" width="15.28515625" customWidth="1"/>
    <col min="12" max="12" width="12.85546875" customWidth="1"/>
    <col min="13" max="13" width="10.85546875" bestFit="1" customWidth="1"/>
    <col min="14" max="14" width="13" bestFit="1" customWidth="1"/>
    <col min="15" max="15" width="16.5703125" customWidth="1"/>
  </cols>
  <sheetData>
    <row r="1" spans="1:16" ht="18.75" customHeight="1">
      <c r="A1" s="7"/>
      <c r="B1" s="7"/>
      <c r="C1" s="7"/>
      <c r="D1" s="7"/>
      <c r="E1" s="7"/>
      <c r="F1" s="7"/>
      <c r="G1" s="7"/>
      <c r="H1" s="7"/>
      <c r="I1" s="7"/>
      <c r="J1" s="122" t="s">
        <v>15</v>
      </c>
      <c r="K1" s="122"/>
      <c r="L1" s="122"/>
    </row>
    <row r="2" spans="1:16" ht="70.5" customHeight="1">
      <c r="A2" s="7"/>
      <c r="B2" s="7"/>
      <c r="C2" s="7"/>
      <c r="D2" s="7"/>
      <c r="E2" s="7"/>
      <c r="F2" s="7"/>
      <c r="G2" s="7"/>
      <c r="H2" s="7"/>
      <c r="I2" s="7"/>
      <c r="J2" s="123" t="s">
        <v>11</v>
      </c>
      <c r="K2" s="123"/>
      <c r="L2" s="123"/>
    </row>
    <row r="3" spans="1:16" s="9" customFormat="1" ht="15">
      <c r="J3" s="41"/>
    </row>
    <row r="4" spans="1:16" ht="75" customHeight="1">
      <c r="A4" s="124" t="s">
        <v>18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6" s="14" customFormat="1" ht="15">
      <c r="A5" s="13"/>
      <c r="B5" s="13"/>
      <c r="C5" s="13"/>
      <c r="D5" s="13"/>
      <c r="E5" s="13"/>
      <c r="F5" s="13"/>
      <c r="G5" s="13"/>
      <c r="H5" s="13"/>
      <c r="I5" s="13"/>
      <c r="J5" s="42"/>
      <c r="K5" s="13"/>
      <c r="L5" s="13"/>
    </row>
    <row r="6" spans="1:16" s="4" customFormat="1" ht="26.25" customHeight="1">
      <c r="A6" s="125" t="s">
        <v>16</v>
      </c>
      <c r="B6" s="125" t="s">
        <v>10</v>
      </c>
      <c r="C6" s="125" t="s">
        <v>33</v>
      </c>
      <c r="D6" s="125" t="s">
        <v>34</v>
      </c>
      <c r="E6" s="125"/>
      <c r="F6" s="125"/>
      <c r="G6" s="125"/>
      <c r="H6" s="126" t="s">
        <v>27</v>
      </c>
      <c r="I6" s="126"/>
      <c r="J6" s="126"/>
      <c r="K6" s="126"/>
      <c r="L6" s="125" t="s">
        <v>7</v>
      </c>
    </row>
    <row r="7" spans="1:16" s="4" customFormat="1" ht="24" customHeight="1">
      <c r="A7" s="125"/>
      <c r="B7" s="125"/>
      <c r="C7" s="125"/>
      <c r="D7" s="125" t="s">
        <v>23</v>
      </c>
      <c r="E7" s="125" t="s">
        <v>24</v>
      </c>
      <c r="F7" s="125" t="s">
        <v>25</v>
      </c>
      <c r="G7" s="125" t="s">
        <v>26</v>
      </c>
      <c r="H7" s="125" t="s">
        <v>96</v>
      </c>
      <c r="I7" s="125"/>
      <c r="J7" s="125" t="s">
        <v>97</v>
      </c>
      <c r="K7" s="125"/>
      <c r="L7" s="125"/>
    </row>
    <row r="8" spans="1:16" s="4" customFormat="1" ht="15" customHeight="1">
      <c r="A8" s="125"/>
      <c r="B8" s="125"/>
      <c r="C8" s="125"/>
      <c r="D8" s="125"/>
      <c r="E8" s="125"/>
      <c r="F8" s="125"/>
      <c r="G8" s="125"/>
      <c r="H8" s="125"/>
      <c r="I8" s="125"/>
      <c r="J8" s="131" t="s">
        <v>22</v>
      </c>
      <c r="K8" s="125" t="s">
        <v>92</v>
      </c>
      <c r="L8" s="125"/>
    </row>
    <row r="9" spans="1:16" s="4" customFormat="1" ht="24" customHeight="1">
      <c r="A9" s="125"/>
      <c r="B9" s="125"/>
      <c r="C9" s="125"/>
      <c r="D9" s="125"/>
      <c r="E9" s="125"/>
      <c r="F9" s="125"/>
      <c r="G9" s="125"/>
      <c r="H9" s="52" t="s">
        <v>0</v>
      </c>
      <c r="I9" s="52" t="s">
        <v>1</v>
      </c>
      <c r="J9" s="132"/>
      <c r="K9" s="125"/>
      <c r="L9" s="125"/>
    </row>
    <row r="10" spans="1:16" s="4" customFormat="1" ht="12.75" customHeight="1">
      <c r="A10" s="129" t="s">
        <v>12</v>
      </c>
      <c r="B10" s="129" t="s">
        <v>35</v>
      </c>
      <c r="C10" s="55" t="s">
        <v>4</v>
      </c>
      <c r="D10" s="67" t="s">
        <v>36</v>
      </c>
      <c r="E10" s="68" t="s">
        <v>32</v>
      </c>
      <c r="F10" s="68" t="s">
        <v>32</v>
      </c>
      <c r="G10" s="67" t="s">
        <v>32</v>
      </c>
      <c r="H10" s="102">
        <f>H13+H53+H79+H92</f>
        <v>226918100</v>
      </c>
      <c r="I10" s="102">
        <f>I13+I53+I79+I92</f>
        <v>226835971.75999999</v>
      </c>
      <c r="J10" s="102">
        <f>J13+J53+J79+J92</f>
        <v>258582750.90000001</v>
      </c>
      <c r="K10" s="102">
        <f>K13+K53+K79+K92</f>
        <v>258304265.66</v>
      </c>
      <c r="L10" s="73"/>
      <c r="M10" s="44"/>
    </row>
    <row r="11" spans="1:16" s="4" customFormat="1" ht="19.5" customHeight="1">
      <c r="A11" s="129"/>
      <c r="B11" s="129"/>
      <c r="C11" s="55" t="s">
        <v>21</v>
      </c>
      <c r="D11" s="68" t="s">
        <v>32</v>
      </c>
      <c r="E11" s="68" t="s">
        <v>32</v>
      </c>
      <c r="F11" s="68" t="s">
        <v>32</v>
      </c>
      <c r="G11" s="68" t="s">
        <v>32</v>
      </c>
      <c r="H11" s="103" t="s">
        <v>32</v>
      </c>
      <c r="I11" s="103" t="s">
        <v>32</v>
      </c>
      <c r="J11" s="103" t="s">
        <v>32</v>
      </c>
      <c r="K11" s="103" t="s">
        <v>32</v>
      </c>
      <c r="L11" s="69"/>
    </row>
    <row r="12" spans="1:16" s="4" customFormat="1" ht="27.75" customHeight="1">
      <c r="A12" s="129"/>
      <c r="B12" s="129"/>
      <c r="C12" s="55" t="s">
        <v>37</v>
      </c>
      <c r="D12" s="67" t="s">
        <v>36</v>
      </c>
      <c r="E12" s="67" t="s">
        <v>38</v>
      </c>
      <c r="F12" s="68" t="s">
        <v>32</v>
      </c>
      <c r="G12" s="68" t="s">
        <v>32</v>
      </c>
      <c r="H12" s="102">
        <f>H10</f>
        <v>226918100</v>
      </c>
      <c r="I12" s="102">
        <f>I10</f>
        <v>226835971.75999999</v>
      </c>
      <c r="J12" s="102">
        <f>J10</f>
        <v>258582750.90000001</v>
      </c>
      <c r="K12" s="102">
        <f t="shared" ref="K12" si="0">K10</f>
        <v>258304265.66</v>
      </c>
      <c r="L12" s="69"/>
    </row>
    <row r="13" spans="1:16" s="4" customFormat="1" ht="26.25" customHeight="1">
      <c r="A13" s="129" t="s">
        <v>6</v>
      </c>
      <c r="B13" s="129" t="s">
        <v>39</v>
      </c>
      <c r="C13" s="55" t="s">
        <v>4</v>
      </c>
      <c r="D13" s="67" t="s">
        <v>40</v>
      </c>
      <c r="E13" s="68" t="s">
        <v>32</v>
      </c>
      <c r="F13" s="68" t="s">
        <v>32</v>
      </c>
      <c r="G13" s="68" t="s">
        <v>32</v>
      </c>
      <c r="H13" s="102">
        <f>H16+H19+H23+H28+H34+H38+H44+H47+H50</f>
        <v>106945074.95999999</v>
      </c>
      <c r="I13" s="102">
        <f>I16+I19+I23+I28+I34+I38+I44+I47+I50</f>
        <v>106905437.03999999</v>
      </c>
      <c r="J13" s="102">
        <f>J16+J19+J23+J28+J34+J38+J44+J47+J50+J41</f>
        <v>124660275.90000001</v>
      </c>
      <c r="K13" s="102">
        <f>K16+K19+K23+K28+K34+K38+K44+K47+K50+K41</f>
        <v>124626422.66</v>
      </c>
      <c r="L13" s="73"/>
      <c r="M13" s="44"/>
      <c r="N13" s="44"/>
      <c r="O13" s="44"/>
    </row>
    <row r="14" spans="1:16" s="4" customFormat="1" ht="17.25" customHeight="1">
      <c r="A14" s="129"/>
      <c r="B14" s="129"/>
      <c r="C14" s="55" t="s">
        <v>21</v>
      </c>
      <c r="D14" s="68" t="s">
        <v>32</v>
      </c>
      <c r="E14" s="68" t="s">
        <v>32</v>
      </c>
      <c r="F14" s="68" t="s">
        <v>32</v>
      </c>
      <c r="G14" s="68" t="s">
        <v>32</v>
      </c>
      <c r="H14" s="103" t="s">
        <v>32</v>
      </c>
      <c r="I14" s="103" t="s">
        <v>32</v>
      </c>
      <c r="J14" s="103" t="s">
        <v>32</v>
      </c>
      <c r="K14" s="103" t="s">
        <v>32</v>
      </c>
      <c r="L14" s="69"/>
    </row>
    <row r="15" spans="1:16" s="4" customFormat="1" ht="24.75" customHeight="1">
      <c r="A15" s="129"/>
      <c r="B15" s="129"/>
      <c r="C15" s="55" t="s">
        <v>37</v>
      </c>
      <c r="D15" s="67" t="s">
        <v>40</v>
      </c>
      <c r="E15" s="67" t="s">
        <v>38</v>
      </c>
      <c r="F15" s="68" t="s">
        <v>32</v>
      </c>
      <c r="G15" s="68" t="s">
        <v>32</v>
      </c>
      <c r="H15" s="102">
        <f>H13</f>
        <v>106945074.95999999</v>
      </c>
      <c r="I15" s="102">
        <f>I13</f>
        <v>106905437.03999999</v>
      </c>
      <c r="J15" s="102">
        <f>J13</f>
        <v>124660275.90000001</v>
      </c>
      <c r="K15" s="102">
        <f t="shared" ref="K15" si="1">K13</f>
        <v>124626422.66</v>
      </c>
      <c r="L15" s="69"/>
      <c r="M15" s="44"/>
      <c r="N15" s="44"/>
      <c r="O15" s="44"/>
      <c r="P15" s="44"/>
    </row>
    <row r="16" spans="1:16" s="4" customFormat="1" ht="20.25" customHeight="1">
      <c r="A16" s="127"/>
      <c r="B16" s="128" t="s">
        <v>41</v>
      </c>
      <c r="C16" s="88" t="s">
        <v>4</v>
      </c>
      <c r="D16" s="38" t="s">
        <v>42</v>
      </c>
      <c r="E16" s="36" t="s">
        <v>32</v>
      </c>
      <c r="F16" s="36" t="s">
        <v>32</v>
      </c>
      <c r="G16" s="36" t="s">
        <v>32</v>
      </c>
      <c r="H16" s="91">
        <f>H18</f>
        <v>79940797.959999993</v>
      </c>
      <c r="I16" s="91">
        <f>I18</f>
        <v>79940797.959999993</v>
      </c>
      <c r="J16" s="91">
        <f>J18</f>
        <v>88690468</v>
      </c>
      <c r="K16" s="91">
        <f>K18</f>
        <v>88690468</v>
      </c>
      <c r="L16" s="70"/>
    </row>
    <row r="17" spans="1:15" s="4" customFormat="1" ht="18.75" customHeight="1">
      <c r="A17" s="127"/>
      <c r="B17" s="128"/>
      <c r="C17" s="88" t="s">
        <v>43</v>
      </c>
      <c r="D17" s="36" t="s">
        <v>32</v>
      </c>
      <c r="E17" s="36" t="s">
        <v>32</v>
      </c>
      <c r="F17" s="36" t="s">
        <v>32</v>
      </c>
      <c r="G17" s="36" t="s">
        <v>32</v>
      </c>
      <c r="H17" s="92" t="s">
        <v>32</v>
      </c>
      <c r="I17" s="92" t="s">
        <v>32</v>
      </c>
      <c r="J17" s="92" t="s">
        <v>32</v>
      </c>
      <c r="K17" s="92" t="s">
        <v>32</v>
      </c>
      <c r="L17" s="51"/>
      <c r="N17" s="44"/>
      <c r="O17" s="44"/>
    </row>
    <row r="18" spans="1:15" s="4" customFormat="1" ht="30" customHeight="1">
      <c r="A18" s="127"/>
      <c r="B18" s="128"/>
      <c r="C18" s="88" t="s">
        <v>37</v>
      </c>
      <c r="D18" s="38" t="s">
        <v>42</v>
      </c>
      <c r="E18" s="38" t="s">
        <v>38</v>
      </c>
      <c r="F18" s="36">
        <v>1102</v>
      </c>
      <c r="G18" s="38" t="s">
        <v>44</v>
      </c>
      <c r="H18" s="91">
        <v>79940797.959999993</v>
      </c>
      <c r="I18" s="91">
        <v>79940797.959999993</v>
      </c>
      <c r="J18" s="91">
        <v>88690468</v>
      </c>
      <c r="K18" s="91">
        <v>88690468</v>
      </c>
      <c r="L18" s="50"/>
    </row>
    <row r="19" spans="1:15" s="4" customFormat="1" ht="24" customHeight="1">
      <c r="A19" s="127"/>
      <c r="B19" s="128" t="s">
        <v>45</v>
      </c>
      <c r="C19" s="88" t="s">
        <v>4</v>
      </c>
      <c r="D19" s="38" t="s">
        <v>46</v>
      </c>
      <c r="E19" s="36" t="s">
        <v>32</v>
      </c>
      <c r="F19" s="36" t="s">
        <v>32</v>
      </c>
      <c r="G19" s="36" t="s">
        <v>32</v>
      </c>
      <c r="H19" s="91">
        <f>H21+H22</f>
        <v>9029702</v>
      </c>
      <c r="I19" s="91">
        <f>I21+I22</f>
        <v>9029702</v>
      </c>
      <c r="J19" s="91">
        <f>J21+J22</f>
        <v>7055292</v>
      </c>
      <c r="K19" s="91">
        <f>K21+K22</f>
        <v>7055292</v>
      </c>
      <c r="L19" s="70"/>
      <c r="N19" s="44"/>
      <c r="O19" s="44"/>
    </row>
    <row r="20" spans="1:15" s="4" customFormat="1" ht="19.5" customHeight="1">
      <c r="A20" s="127"/>
      <c r="B20" s="128"/>
      <c r="C20" s="88" t="s">
        <v>21</v>
      </c>
      <c r="D20" s="36" t="s">
        <v>32</v>
      </c>
      <c r="E20" s="36" t="s">
        <v>32</v>
      </c>
      <c r="F20" s="36" t="s">
        <v>32</v>
      </c>
      <c r="G20" s="36" t="s">
        <v>32</v>
      </c>
      <c r="H20" s="92" t="s">
        <v>32</v>
      </c>
      <c r="I20" s="92" t="s">
        <v>32</v>
      </c>
      <c r="J20" s="92" t="s">
        <v>32</v>
      </c>
      <c r="K20" s="92" t="s">
        <v>32</v>
      </c>
      <c r="L20" s="51"/>
    </row>
    <row r="21" spans="1:15" s="4" customFormat="1" ht="21" customHeight="1">
      <c r="A21" s="127"/>
      <c r="B21" s="128"/>
      <c r="C21" s="125" t="s">
        <v>37</v>
      </c>
      <c r="D21" s="38" t="s">
        <v>46</v>
      </c>
      <c r="E21" s="38" t="s">
        <v>38</v>
      </c>
      <c r="F21" s="36">
        <v>1103</v>
      </c>
      <c r="G21" s="36">
        <v>610</v>
      </c>
      <c r="H21" s="91">
        <v>5104422</v>
      </c>
      <c r="I21" s="91">
        <v>5104422</v>
      </c>
      <c r="J21" s="91">
        <v>3714927</v>
      </c>
      <c r="K21" s="91">
        <v>3714927</v>
      </c>
      <c r="L21" s="51"/>
    </row>
    <row r="22" spans="1:15" s="4" customFormat="1" ht="20.25" customHeight="1">
      <c r="A22" s="127"/>
      <c r="B22" s="128"/>
      <c r="C22" s="130"/>
      <c r="D22" s="38" t="s">
        <v>46</v>
      </c>
      <c r="E22" s="38" t="s">
        <v>38</v>
      </c>
      <c r="F22" s="36">
        <v>1103</v>
      </c>
      <c r="G22" s="38" t="s">
        <v>44</v>
      </c>
      <c r="H22" s="91">
        <v>3925280</v>
      </c>
      <c r="I22" s="91">
        <v>3925280</v>
      </c>
      <c r="J22" s="91">
        <v>3340365</v>
      </c>
      <c r="K22" s="91">
        <v>3340365</v>
      </c>
      <c r="L22" s="51"/>
    </row>
    <row r="23" spans="1:15" s="4" customFormat="1" ht="16.5" customHeight="1">
      <c r="A23" s="127"/>
      <c r="B23" s="128" t="s">
        <v>87</v>
      </c>
      <c r="C23" s="88" t="s">
        <v>4</v>
      </c>
      <c r="D23" s="38" t="s">
        <v>88</v>
      </c>
      <c r="E23" s="36" t="s">
        <v>32</v>
      </c>
      <c r="F23" s="36" t="s">
        <v>32</v>
      </c>
      <c r="G23" s="36" t="s">
        <v>32</v>
      </c>
      <c r="H23" s="91">
        <f>H25</f>
        <v>3362502</v>
      </c>
      <c r="I23" s="91">
        <f>I25</f>
        <v>3362502</v>
      </c>
      <c r="J23" s="91">
        <f>J25</f>
        <v>3423142</v>
      </c>
      <c r="K23" s="91">
        <f t="shared" ref="K23" si="2">K25</f>
        <v>3423142</v>
      </c>
      <c r="L23" s="70"/>
    </row>
    <row r="24" spans="1:15" s="4" customFormat="1" ht="24" customHeight="1">
      <c r="A24" s="127"/>
      <c r="B24" s="128"/>
      <c r="C24" s="88" t="s">
        <v>21</v>
      </c>
      <c r="D24" s="36" t="s">
        <v>32</v>
      </c>
      <c r="E24" s="36" t="s">
        <v>32</v>
      </c>
      <c r="F24" s="36" t="s">
        <v>32</v>
      </c>
      <c r="G24" s="36" t="s">
        <v>32</v>
      </c>
      <c r="H24" s="92" t="s">
        <v>32</v>
      </c>
      <c r="I24" s="92" t="s">
        <v>32</v>
      </c>
      <c r="J24" s="92" t="s">
        <v>32</v>
      </c>
      <c r="K24" s="92" t="s">
        <v>32</v>
      </c>
      <c r="L24" s="51"/>
    </row>
    <row r="25" spans="1:15" s="4" customFormat="1" ht="25.5">
      <c r="A25" s="127"/>
      <c r="B25" s="128"/>
      <c r="C25" s="88" t="s">
        <v>37</v>
      </c>
      <c r="D25" s="38" t="s">
        <v>88</v>
      </c>
      <c r="E25" s="38" t="s">
        <v>38</v>
      </c>
      <c r="F25" s="36">
        <v>1102</v>
      </c>
      <c r="G25" s="38" t="s">
        <v>44</v>
      </c>
      <c r="H25" s="91">
        <v>3362502</v>
      </c>
      <c r="I25" s="91">
        <v>3362502</v>
      </c>
      <c r="J25" s="91">
        <v>3423142</v>
      </c>
      <c r="K25" s="91">
        <v>3423142</v>
      </c>
      <c r="L25" s="51"/>
    </row>
    <row r="26" spans="1:15" s="4" customFormat="1" ht="15" hidden="1" customHeight="1">
      <c r="A26" s="133"/>
      <c r="B26" s="133" t="s">
        <v>47</v>
      </c>
      <c r="C26" s="96" t="s">
        <v>4</v>
      </c>
      <c r="D26" s="100" t="s">
        <v>48</v>
      </c>
      <c r="E26" s="101" t="s">
        <v>32</v>
      </c>
      <c r="F26" s="101" t="s">
        <v>32</v>
      </c>
      <c r="G26" s="101" t="s">
        <v>32</v>
      </c>
      <c r="H26" s="95"/>
      <c r="I26" s="95"/>
      <c r="J26" s="101"/>
      <c r="K26" s="101"/>
      <c r="L26" s="51"/>
    </row>
    <row r="27" spans="1:15" s="4" customFormat="1" hidden="1">
      <c r="A27" s="133"/>
      <c r="B27" s="133"/>
      <c r="C27" s="96" t="s">
        <v>21</v>
      </c>
      <c r="D27" s="100" t="s">
        <v>48</v>
      </c>
      <c r="E27" s="101" t="s">
        <v>32</v>
      </c>
      <c r="F27" s="101" t="s">
        <v>32</v>
      </c>
      <c r="G27" s="101" t="s">
        <v>32</v>
      </c>
      <c r="H27" s="95"/>
      <c r="I27" s="95"/>
      <c r="J27" s="101"/>
      <c r="K27" s="101"/>
      <c r="L27" s="51"/>
    </row>
    <row r="28" spans="1:15" s="4" customFormat="1" ht="13.5" customHeight="1">
      <c r="A28" s="127"/>
      <c r="B28" s="128" t="s">
        <v>52</v>
      </c>
      <c r="C28" s="88" t="s">
        <v>4</v>
      </c>
      <c r="D28" s="38" t="s">
        <v>53</v>
      </c>
      <c r="E28" s="36" t="s">
        <v>32</v>
      </c>
      <c r="F28" s="36" t="s">
        <v>32</v>
      </c>
      <c r="G28" s="36" t="s">
        <v>32</v>
      </c>
      <c r="H28" s="91">
        <f>H30+H31+H32+H33</f>
        <v>4688773</v>
      </c>
      <c r="I28" s="91">
        <f>I30+I31+I32+I33</f>
        <v>4649135.08</v>
      </c>
      <c r="J28" s="91">
        <f>J30+J31+J32+J33</f>
        <v>6653114.9000000004</v>
      </c>
      <c r="K28" s="91">
        <f>K30+K31+K32+K33</f>
        <v>6619261.6600000001</v>
      </c>
      <c r="L28" s="70"/>
    </row>
    <row r="29" spans="1:15" s="4" customFormat="1" ht="11.25" customHeight="1">
      <c r="A29" s="127"/>
      <c r="B29" s="128"/>
      <c r="C29" s="88" t="s">
        <v>21</v>
      </c>
      <c r="D29" s="36" t="s">
        <v>32</v>
      </c>
      <c r="E29" s="36" t="s">
        <v>32</v>
      </c>
      <c r="F29" s="36" t="s">
        <v>32</v>
      </c>
      <c r="G29" s="36" t="s">
        <v>32</v>
      </c>
      <c r="H29" s="92" t="s">
        <v>32</v>
      </c>
      <c r="I29" s="92" t="s">
        <v>32</v>
      </c>
      <c r="J29" s="92" t="s">
        <v>32</v>
      </c>
      <c r="K29" s="92" t="s">
        <v>32</v>
      </c>
      <c r="L29" s="51"/>
    </row>
    <row r="30" spans="1:15" s="4" customFormat="1" ht="12.75" customHeight="1">
      <c r="A30" s="127"/>
      <c r="B30" s="128"/>
      <c r="C30" s="125" t="s">
        <v>37</v>
      </c>
      <c r="D30" s="38" t="s">
        <v>53</v>
      </c>
      <c r="E30" s="45" t="s">
        <v>38</v>
      </c>
      <c r="F30" s="45" t="s">
        <v>54</v>
      </c>
      <c r="G30" s="36">
        <v>110</v>
      </c>
      <c r="H30" s="91">
        <v>4653712</v>
      </c>
      <c r="I30" s="91">
        <v>4616074.08</v>
      </c>
      <c r="J30" s="91">
        <v>6480614.9000000004</v>
      </c>
      <c r="K30" s="91">
        <v>6446761.6600000001</v>
      </c>
      <c r="L30" s="51"/>
    </row>
    <row r="31" spans="1:15" s="4" customFormat="1" ht="13.5" customHeight="1">
      <c r="A31" s="127"/>
      <c r="B31" s="128"/>
      <c r="C31" s="125"/>
      <c r="D31" s="38" t="s">
        <v>53</v>
      </c>
      <c r="E31" s="45" t="s">
        <v>38</v>
      </c>
      <c r="F31" s="45" t="s">
        <v>54</v>
      </c>
      <c r="G31" s="53">
        <v>240</v>
      </c>
      <c r="H31" s="91">
        <v>33061</v>
      </c>
      <c r="I31" s="91">
        <v>33061</v>
      </c>
      <c r="J31" s="91">
        <v>172500</v>
      </c>
      <c r="K31" s="91">
        <v>172500</v>
      </c>
      <c r="L31" s="51"/>
    </row>
    <row r="32" spans="1:15" s="4" customFormat="1" ht="12.75" customHeight="1">
      <c r="A32" s="127"/>
      <c r="B32" s="128"/>
      <c r="C32" s="125"/>
      <c r="D32" s="38" t="s">
        <v>53</v>
      </c>
      <c r="E32" s="45" t="s">
        <v>38</v>
      </c>
      <c r="F32" s="45" t="s">
        <v>54</v>
      </c>
      <c r="G32" s="53">
        <v>340</v>
      </c>
      <c r="H32" s="91">
        <v>0</v>
      </c>
      <c r="I32" s="91">
        <v>0</v>
      </c>
      <c r="J32" s="91">
        <v>0</v>
      </c>
      <c r="K32" s="91">
        <v>0</v>
      </c>
      <c r="L32" s="51"/>
    </row>
    <row r="33" spans="1:12" s="4" customFormat="1" ht="11.25" customHeight="1">
      <c r="A33" s="127"/>
      <c r="B33" s="128"/>
      <c r="C33" s="125"/>
      <c r="D33" s="38" t="s">
        <v>53</v>
      </c>
      <c r="E33" s="45" t="s">
        <v>38</v>
      </c>
      <c r="F33" s="45" t="s">
        <v>54</v>
      </c>
      <c r="G33" s="53">
        <v>850</v>
      </c>
      <c r="H33" s="91">
        <v>2000</v>
      </c>
      <c r="I33" s="91">
        <v>0</v>
      </c>
      <c r="J33" s="91">
        <v>0</v>
      </c>
      <c r="K33" s="91">
        <v>0</v>
      </c>
      <c r="L33" s="51"/>
    </row>
    <row r="34" spans="1:12" s="4" customFormat="1" ht="21" customHeight="1">
      <c r="A34" s="139"/>
      <c r="B34" s="134" t="s">
        <v>81</v>
      </c>
      <c r="C34" s="89" t="s">
        <v>4</v>
      </c>
      <c r="D34" s="45" t="s">
        <v>78</v>
      </c>
      <c r="E34" s="36" t="s">
        <v>32</v>
      </c>
      <c r="F34" s="36" t="s">
        <v>32</v>
      </c>
      <c r="G34" s="36" t="s">
        <v>32</v>
      </c>
      <c r="H34" s="91">
        <f>H36</f>
        <v>883800</v>
      </c>
      <c r="I34" s="91">
        <f>I36</f>
        <v>883800</v>
      </c>
      <c r="J34" s="91">
        <f>J36+J37</f>
        <v>978700</v>
      </c>
      <c r="K34" s="91">
        <f>K36+K37</f>
        <v>978700</v>
      </c>
      <c r="L34" s="70"/>
    </row>
    <row r="35" spans="1:12" s="4" customFormat="1" ht="17.25" customHeight="1">
      <c r="A35" s="140"/>
      <c r="B35" s="135"/>
      <c r="C35" s="89" t="s">
        <v>21</v>
      </c>
      <c r="D35" s="36" t="s">
        <v>32</v>
      </c>
      <c r="E35" s="36" t="s">
        <v>32</v>
      </c>
      <c r="F35" s="36" t="s">
        <v>32</v>
      </c>
      <c r="G35" s="36" t="s">
        <v>32</v>
      </c>
      <c r="H35" s="92" t="s">
        <v>32</v>
      </c>
      <c r="I35" s="92" t="s">
        <v>32</v>
      </c>
      <c r="J35" s="92" t="s">
        <v>32</v>
      </c>
      <c r="K35" s="92" t="s">
        <v>32</v>
      </c>
      <c r="L35" s="37"/>
    </row>
    <row r="36" spans="1:12" s="4" customFormat="1" ht="27.75" customHeight="1">
      <c r="A36" s="140"/>
      <c r="B36" s="135"/>
      <c r="C36" s="137" t="s">
        <v>37</v>
      </c>
      <c r="D36" s="45" t="s">
        <v>78</v>
      </c>
      <c r="E36" s="38" t="s">
        <v>38</v>
      </c>
      <c r="F36" s="45" t="s">
        <v>50</v>
      </c>
      <c r="G36" s="45" t="s">
        <v>44</v>
      </c>
      <c r="H36" s="91">
        <v>883800</v>
      </c>
      <c r="I36" s="91">
        <v>883800</v>
      </c>
      <c r="J36" s="91">
        <v>678700</v>
      </c>
      <c r="K36" s="91">
        <v>678700</v>
      </c>
      <c r="L36" s="37"/>
    </row>
    <row r="37" spans="1:12" s="4" customFormat="1" ht="27.75" customHeight="1">
      <c r="A37" s="141"/>
      <c r="B37" s="136"/>
      <c r="C37" s="138"/>
      <c r="D37" s="45" t="s">
        <v>78</v>
      </c>
      <c r="E37" s="38" t="s">
        <v>38</v>
      </c>
      <c r="F37" s="45" t="s">
        <v>99</v>
      </c>
      <c r="G37" s="45" t="s">
        <v>66</v>
      </c>
      <c r="H37" s="91">
        <v>0</v>
      </c>
      <c r="I37" s="91">
        <v>0</v>
      </c>
      <c r="J37" s="91">
        <v>300000</v>
      </c>
      <c r="K37" s="91">
        <v>300000</v>
      </c>
      <c r="L37" s="37"/>
    </row>
    <row r="38" spans="1:12" s="4" customFormat="1" ht="18.75" customHeight="1">
      <c r="A38" s="150"/>
      <c r="B38" s="153" t="s">
        <v>82</v>
      </c>
      <c r="C38" s="31" t="s">
        <v>4</v>
      </c>
      <c r="D38" s="107" t="s">
        <v>79</v>
      </c>
      <c r="E38" s="92" t="s">
        <v>32</v>
      </c>
      <c r="F38" s="92" t="s">
        <v>32</v>
      </c>
      <c r="G38" s="92" t="s">
        <v>32</v>
      </c>
      <c r="H38" s="91">
        <f>H40</f>
        <v>4040000</v>
      </c>
      <c r="I38" s="91">
        <f>I40</f>
        <v>4040000</v>
      </c>
      <c r="J38" s="91">
        <f t="shared" ref="J38:K38" si="3">J40</f>
        <v>0</v>
      </c>
      <c r="K38" s="91">
        <f t="shared" si="3"/>
        <v>0</v>
      </c>
      <c r="L38" s="70"/>
    </row>
    <row r="39" spans="1:12" s="4" customFormat="1" ht="20.25" customHeight="1">
      <c r="A39" s="151"/>
      <c r="B39" s="154"/>
      <c r="C39" s="31" t="s">
        <v>21</v>
      </c>
      <c r="D39" s="92" t="s">
        <v>32</v>
      </c>
      <c r="E39" s="92" t="s">
        <v>32</v>
      </c>
      <c r="F39" s="92" t="s">
        <v>32</v>
      </c>
      <c r="G39" s="92" t="s">
        <v>32</v>
      </c>
      <c r="H39" s="92" t="s">
        <v>32</v>
      </c>
      <c r="I39" s="92" t="s">
        <v>32</v>
      </c>
      <c r="J39" s="92" t="s">
        <v>32</v>
      </c>
      <c r="K39" s="92" t="s">
        <v>32</v>
      </c>
      <c r="L39" s="37"/>
    </row>
    <row r="40" spans="1:12" s="4" customFormat="1" ht="31.5" customHeight="1">
      <c r="A40" s="152"/>
      <c r="B40" s="155"/>
      <c r="C40" s="31" t="s">
        <v>37</v>
      </c>
      <c r="D40" s="107" t="s">
        <v>79</v>
      </c>
      <c r="E40" s="106" t="s">
        <v>38</v>
      </c>
      <c r="F40" s="107" t="s">
        <v>50</v>
      </c>
      <c r="G40" s="107" t="s">
        <v>44</v>
      </c>
      <c r="H40" s="91">
        <f>3999600+40400</f>
        <v>4040000</v>
      </c>
      <c r="I40" s="91">
        <f>3999600+40400</f>
        <v>4040000</v>
      </c>
      <c r="J40" s="119">
        <v>0</v>
      </c>
      <c r="K40" s="119">
        <v>0</v>
      </c>
      <c r="L40" s="37"/>
    </row>
    <row r="41" spans="1:12" s="4" customFormat="1" ht="31.5" customHeight="1">
      <c r="A41" s="150"/>
      <c r="B41" s="153" t="s">
        <v>103</v>
      </c>
      <c r="C41" s="31" t="s">
        <v>4</v>
      </c>
      <c r="D41" s="107" t="s">
        <v>104</v>
      </c>
      <c r="E41" s="92" t="s">
        <v>32</v>
      </c>
      <c r="F41" s="92" t="s">
        <v>32</v>
      </c>
      <c r="G41" s="92" t="s">
        <v>32</v>
      </c>
      <c r="H41" s="91">
        <v>0</v>
      </c>
      <c r="I41" s="91">
        <v>0</v>
      </c>
      <c r="J41" s="119">
        <f>J43</f>
        <v>4040000</v>
      </c>
      <c r="K41" s="119">
        <f>K43</f>
        <v>4040000</v>
      </c>
      <c r="L41" s="37"/>
    </row>
    <row r="42" spans="1:12" s="4" customFormat="1" ht="31.5" customHeight="1">
      <c r="A42" s="151"/>
      <c r="B42" s="154"/>
      <c r="C42" s="31" t="s">
        <v>21</v>
      </c>
      <c r="D42" s="92" t="s">
        <v>32</v>
      </c>
      <c r="E42" s="92" t="s">
        <v>32</v>
      </c>
      <c r="F42" s="92" t="s">
        <v>32</v>
      </c>
      <c r="G42" s="92" t="s">
        <v>32</v>
      </c>
      <c r="H42" s="92" t="s">
        <v>32</v>
      </c>
      <c r="I42" s="92" t="s">
        <v>32</v>
      </c>
      <c r="J42" s="92" t="s">
        <v>32</v>
      </c>
      <c r="K42" s="92" t="s">
        <v>32</v>
      </c>
      <c r="L42" s="37"/>
    </row>
    <row r="43" spans="1:12" s="4" customFormat="1" ht="31.5" customHeight="1">
      <c r="A43" s="152"/>
      <c r="B43" s="155"/>
      <c r="C43" s="31" t="s">
        <v>37</v>
      </c>
      <c r="D43" s="107" t="s">
        <v>104</v>
      </c>
      <c r="E43" s="106" t="s">
        <v>38</v>
      </c>
      <c r="F43" s="107" t="s">
        <v>50</v>
      </c>
      <c r="G43" s="107" t="s">
        <v>44</v>
      </c>
      <c r="H43" s="91">
        <v>0</v>
      </c>
      <c r="I43" s="91">
        <v>0</v>
      </c>
      <c r="J43" s="119">
        <v>4040000</v>
      </c>
      <c r="K43" s="119">
        <v>4040000</v>
      </c>
      <c r="L43" s="37"/>
    </row>
    <row r="44" spans="1:12" s="4" customFormat="1" ht="31.5" customHeight="1">
      <c r="A44" s="150"/>
      <c r="B44" s="134" t="s">
        <v>83</v>
      </c>
      <c r="C44" s="89" t="s">
        <v>4</v>
      </c>
      <c r="D44" s="45" t="s">
        <v>80</v>
      </c>
      <c r="E44" s="36" t="s">
        <v>32</v>
      </c>
      <c r="F44" s="36" t="s">
        <v>32</v>
      </c>
      <c r="G44" s="36" t="s">
        <v>32</v>
      </c>
      <c r="H44" s="91">
        <f>H46</f>
        <v>0</v>
      </c>
      <c r="I44" s="91">
        <f>I46</f>
        <v>0</v>
      </c>
      <c r="J44" s="91">
        <f t="shared" ref="J44:K44" si="4">J46</f>
        <v>2444559</v>
      </c>
      <c r="K44" s="91">
        <f t="shared" si="4"/>
        <v>2444559</v>
      </c>
      <c r="L44" s="37"/>
    </row>
    <row r="45" spans="1:12" s="4" customFormat="1" ht="31.5" customHeight="1">
      <c r="A45" s="151"/>
      <c r="B45" s="135"/>
      <c r="C45" s="89" t="s">
        <v>21</v>
      </c>
      <c r="D45" s="36" t="s">
        <v>32</v>
      </c>
      <c r="E45" s="36" t="s">
        <v>32</v>
      </c>
      <c r="F45" s="36" t="s">
        <v>32</v>
      </c>
      <c r="G45" s="36" t="s">
        <v>32</v>
      </c>
      <c r="H45" s="92" t="s">
        <v>32</v>
      </c>
      <c r="I45" s="92" t="s">
        <v>32</v>
      </c>
      <c r="J45" s="92" t="s">
        <v>32</v>
      </c>
      <c r="K45" s="92" t="s">
        <v>32</v>
      </c>
      <c r="L45" s="37"/>
    </row>
    <row r="46" spans="1:12" s="4" customFormat="1" ht="31.5" customHeight="1">
      <c r="A46" s="152"/>
      <c r="B46" s="136"/>
      <c r="C46" s="89" t="s">
        <v>37</v>
      </c>
      <c r="D46" s="45" t="s">
        <v>80</v>
      </c>
      <c r="E46" s="38" t="s">
        <v>38</v>
      </c>
      <c r="F46" s="45" t="s">
        <v>50</v>
      </c>
      <c r="G46" s="45" t="s">
        <v>44</v>
      </c>
      <c r="H46" s="91">
        <v>0</v>
      </c>
      <c r="I46" s="91">
        <v>0</v>
      </c>
      <c r="J46" s="119">
        <v>2444559</v>
      </c>
      <c r="K46" s="119">
        <v>2444559</v>
      </c>
      <c r="L46" s="37"/>
    </row>
    <row r="47" spans="1:12" s="4" customFormat="1" ht="35.25" customHeight="1">
      <c r="A47" s="150"/>
      <c r="B47" s="156" t="s">
        <v>89</v>
      </c>
      <c r="C47" s="31" t="s">
        <v>4</v>
      </c>
      <c r="D47" s="105" t="s">
        <v>90</v>
      </c>
      <c r="E47" s="92" t="s">
        <v>32</v>
      </c>
      <c r="F47" s="92" t="s">
        <v>32</v>
      </c>
      <c r="G47" s="92" t="s">
        <v>32</v>
      </c>
      <c r="H47" s="91">
        <f>H49</f>
        <v>4999500</v>
      </c>
      <c r="I47" s="91">
        <f>I49</f>
        <v>4999500</v>
      </c>
      <c r="J47" s="91">
        <f t="shared" ref="J47:K47" si="5">J49</f>
        <v>8081000</v>
      </c>
      <c r="K47" s="91">
        <f t="shared" si="5"/>
        <v>8081000</v>
      </c>
      <c r="L47" s="70"/>
    </row>
    <row r="48" spans="1:12" s="4" customFormat="1" ht="24" customHeight="1">
      <c r="A48" s="151"/>
      <c r="B48" s="157"/>
      <c r="C48" s="31" t="s">
        <v>21</v>
      </c>
      <c r="D48" s="92" t="s">
        <v>32</v>
      </c>
      <c r="E48" s="92" t="s">
        <v>32</v>
      </c>
      <c r="F48" s="92" t="s">
        <v>32</v>
      </c>
      <c r="G48" s="92" t="s">
        <v>32</v>
      </c>
      <c r="H48" s="92" t="s">
        <v>32</v>
      </c>
      <c r="I48" s="92" t="s">
        <v>32</v>
      </c>
      <c r="J48" s="92" t="s">
        <v>32</v>
      </c>
      <c r="K48" s="92" t="s">
        <v>32</v>
      </c>
      <c r="L48" s="37"/>
    </row>
    <row r="49" spans="1:13" ht="44.25" customHeight="1">
      <c r="A49" s="152"/>
      <c r="B49" s="158"/>
      <c r="C49" s="31" t="s">
        <v>37</v>
      </c>
      <c r="D49" s="105" t="s">
        <v>90</v>
      </c>
      <c r="E49" s="106" t="s">
        <v>38</v>
      </c>
      <c r="F49" s="107" t="s">
        <v>50</v>
      </c>
      <c r="G49" s="107" t="s">
        <v>44</v>
      </c>
      <c r="H49" s="91">
        <f>4949500+50000</f>
        <v>4999500</v>
      </c>
      <c r="I49" s="91">
        <f>4949500+50000</f>
        <v>4999500</v>
      </c>
      <c r="J49" s="119">
        <v>8081000</v>
      </c>
      <c r="K49" s="119">
        <v>8081000</v>
      </c>
      <c r="L49" s="37"/>
    </row>
    <row r="50" spans="1:13" ht="25.5" customHeight="1">
      <c r="A50" s="146"/>
      <c r="B50" s="149" t="s">
        <v>101</v>
      </c>
      <c r="C50" s="120" t="s">
        <v>4</v>
      </c>
      <c r="D50" s="105" t="s">
        <v>102</v>
      </c>
      <c r="E50" s="92" t="s">
        <v>32</v>
      </c>
      <c r="F50" s="92" t="s">
        <v>32</v>
      </c>
      <c r="G50" s="92" t="s">
        <v>32</v>
      </c>
      <c r="H50" s="91">
        <f>H52</f>
        <v>0</v>
      </c>
      <c r="I50" s="91">
        <f>I52</f>
        <v>0</v>
      </c>
      <c r="J50" s="91">
        <f t="shared" ref="J50:K50" si="6">J52</f>
        <v>3294000</v>
      </c>
      <c r="K50" s="91">
        <f t="shared" si="6"/>
        <v>3294000</v>
      </c>
      <c r="L50" s="37"/>
    </row>
    <row r="51" spans="1:13" ht="45" customHeight="1">
      <c r="A51" s="147"/>
      <c r="B51" s="149"/>
      <c r="C51" s="120" t="s">
        <v>21</v>
      </c>
      <c r="D51" s="92" t="s">
        <v>32</v>
      </c>
      <c r="E51" s="92" t="s">
        <v>32</v>
      </c>
      <c r="F51" s="92" t="s">
        <v>32</v>
      </c>
      <c r="G51" s="92" t="s">
        <v>32</v>
      </c>
      <c r="H51" s="92" t="s">
        <v>32</v>
      </c>
      <c r="I51" s="92" t="s">
        <v>32</v>
      </c>
      <c r="J51" s="92" t="s">
        <v>32</v>
      </c>
      <c r="K51" s="92" t="s">
        <v>32</v>
      </c>
      <c r="L51" s="37"/>
    </row>
    <row r="52" spans="1:13" ht="45" customHeight="1">
      <c r="A52" s="148"/>
      <c r="B52" s="149"/>
      <c r="C52" s="120" t="s">
        <v>37</v>
      </c>
      <c r="D52" s="105" t="s">
        <v>102</v>
      </c>
      <c r="E52" s="94" t="s">
        <v>38</v>
      </c>
      <c r="F52" s="94" t="s">
        <v>50</v>
      </c>
      <c r="G52" s="92">
        <v>620</v>
      </c>
      <c r="H52" s="91">
        <v>0</v>
      </c>
      <c r="I52" s="91">
        <v>0</v>
      </c>
      <c r="J52" s="119">
        <v>3294000</v>
      </c>
      <c r="K52" s="119">
        <v>3294000</v>
      </c>
      <c r="L52" s="37"/>
    </row>
    <row r="53" spans="1:13" ht="24.75" customHeight="1">
      <c r="A53" s="129" t="s">
        <v>55</v>
      </c>
      <c r="B53" s="129" t="s">
        <v>56</v>
      </c>
      <c r="C53" s="55" t="s">
        <v>4</v>
      </c>
      <c r="D53" s="67" t="s">
        <v>57</v>
      </c>
      <c r="E53" s="68" t="s">
        <v>32</v>
      </c>
      <c r="F53" s="68" t="s">
        <v>32</v>
      </c>
      <c r="G53" s="68" t="s">
        <v>32</v>
      </c>
      <c r="H53" s="102">
        <f>H56+H60+H64+H72</f>
        <v>117934190.3</v>
      </c>
      <c r="I53" s="102">
        <f>I56+I60+I64+I72</f>
        <v>117891699.97999999</v>
      </c>
      <c r="J53" s="102">
        <f>J56+J60+J64+J72+J76+J68</f>
        <v>131808473.69</v>
      </c>
      <c r="K53" s="102">
        <f>K56+K60+K64+K72+K76+K68</f>
        <v>131563841.69</v>
      </c>
      <c r="L53" s="73"/>
      <c r="M53" s="49"/>
    </row>
    <row r="54" spans="1:13" ht="20.25" customHeight="1">
      <c r="A54" s="129"/>
      <c r="B54" s="129"/>
      <c r="C54" s="55" t="s">
        <v>21</v>
      </c>
      <c r="D54" s="68" t="s">
        <v>32</v>
      </c>
      <c r="E54" s="68" t="s">
        <v>32</v>
      </c>
      <c r="F54" s="68" t="s">
        <v>32</v>
      </c>
      <c r="G54" s="68" t="s">
        <v>32</v>
      </c>
      <c r="H54" s="103" t="s">
        <v>32</v>
      </c>
      <c r="I54" s="103" t="s">
        <v>32</v>
      </c>
      <c r="J54" s="103" t="s">
        <v>32</v>
      </c>
      <c r="K54" s="103" t="s">
        <v>32</v>
      </c>
      <c r="L54" s="69"/>
    </row>
    <row r="55" spans="1:13" ht="31.5" customHeight="1">
      <c r="A55" s="129"/>
      <c r="B55" s="129"/>
      <c r="C55" s="55" t="s">
        <v>37</v>
      </c>
      <c r="D55" s="67" t="s">
        <v>57</v>
      </c>
      <c r="E55" s="71" t="s">
        <v>38</v>
      </c>
      <c r="F55" s="68" t="s">
        <v>32</v>
      </c>
      <c r="G55" s="71" t="s">
        <v>32</v>
      </c>
      <c r="H55" s="104">
        <f>H53</f>
        <v>117934190.3</v>
      </c>
      <c r="I55" s="104">
        <f>I53</f>
        <v>117891699.97999999</v>
      </c>
      <c r="J55" s="104">
        <f t="shared" ref="J55:K55" si="7">J53</f>
        <v>131808473.69</v>
      </c>
      <c r="K55" s="104">
        <f t="shared" si="7"/>
        <v>131563841.69</v>
      </c>
      <c r="L55" s="72"/>
    </row>
    <row r="56" spans="1:13">
      <c r="A56" s="127"/>
      <c r="B56" s="128" t="s">
        <v>58</v>
      </c>
      <c r="C56" s="88" t="s">
        <v>4</v>
      </c>
      <c r="D56" s="38" t="s">
        <v>59</v>
      </c>
      <c r="E56" s="36" t="s">
        <v>32</v>
      </c>
      <c r="F56" s="36" t="s">
        <v>32</v>
      </c>
      <c r="G56" s="36" t="s">
        <v>32</v>
      </c>
      <c r="H56" s="94">
        <f>H58+H59</f>
        <v>103653565.8</v>
      </c>
      <c r="I56" s="94">
        <f>I58+I59</f>
        <v>103653565.8</v>
      </c>
      <c r="J56" s="94">
        <f t="shared" ref="J56:K56" si="8">J58+J59</f>
        <v>118516124</v>
      </c>
      <c r="K56" s="94">
        <f t="shared" si="8"/>
        <v>118516124</v>
      </c>
      <c r="L56" s="70"/>
    </row>
    <row r="57" spans="1:13" ht="12.75" customHeight="1">
      <c r="A57" s="127"/>
      <c r="B57" s="128"/>
      <c r="C57" s="88" t="s">
        <v>21</v>
      </c>
      <c r="D57" s="36" t="s">
        <v>32</v>
      </c>
      <c r="E57" s="36" t="s">
        <v>32</v>
      </c>
      <c r="F57" s="36" t="s">
        <v>32</v>
      </c>
      <c r="G57" s="36" t="s">
        <v>32</v>
      </c>
      <c r="H57" s="92" t="s">
        <v>32</v>
      </c>
      <c r="I57" s="92" t="s">
        <v>32</v>
      </c>
      <c r="J57" s="92" t="s">
        <v>32</v>
      </c>
      <c r="K57" s="92" t="s">
        <v>32</v>
      </c>
      <c r="L57" s="54"/>
    </row>
    <row r="58" spans="1:13">
      <c r="A58" s="127"/>
      <c r="B58" s="128"/>
      <c r="C58" s="125" t="s">
        <v>37</v>
      </c>
      <c r="D58" s="38" t="s">
        <v>59</v>
      </c>
      <c r="E58" s="45" t="s">
        <v>38</v>
      </c>
      <c r="F58" s="38" t="s">
        <v>99</v>
      </c>
      <c r="G58" s="36">
        <v>610</v>
      </c>
      <c r="H58" s="94">
        <v>59790406.799999997</v>
      </c>
      <c r="I58" s="94">
        <v>59790406.799999997</v>
      </c>
      <c r="J58" s="94">
        <v>65365813</v>
      </c>
      <c r="K58" s="94">
        <v>65365813</v>
      </c>
      <c r="L58" s="54"/>
    </row>
    <row r="59" spans="1:13" ht="12.75" customHeight="1">
      <c r="A59" s="127"/>
      <c r="B59" s="128"/>
      <c r="C59" s="125"/>
      <c r="D59" s="38" t="s">
        <v>59</v>
      </c>
      <c r="E59" s="45" t="s">
        <v>38</v>
      </c>
      <c r="F59" s="38" t="s">
        <v>99</v>
      </c>
      <c r="G59" s="36">
        <v>620</v>
      </c>
      <c r="H59" s="94">
        <v>43863159</v>
      </c>
      <c r="I59" s="94">
        <v>43863159</v>
      </c>
      <c r="J59" s="94">
        <v>53150311</v>
      </c>
      <c r="K59" s="94">
        <v>53150311</v>
      </c>
      <c r="L59" s="54"/>
    </row>
    <row r="60" spans="1:13">
      <c r="A60" s="127"/>
      <c r="B60" s="128" t="s">
        <v>60</v>
      </c>
      <c r="C60" s="88" t="s">
        <v>4</v>
      </c>
      <c r="D60" s="38" t="s">
        <v>61</v>
      </c>
      <c r="E60" s="36" t="s">
        <v>32</v>
      </c>
      <c r="F60" s="36" t="s">
        <v>32</v>
      </c>
      <c r="G60" s="36" t="s">
        <v>32</v>
      </c>
      <c r="H60" s="91">
        <f>H62+H63</f>
        <v>3624978.5</v>
      </c>
      <c r="I60" s="91">
        <f>I62+I63</f>
        <v>3624978.5</v>
      </c>
      <c r="J60" s="91">
        <f t="shared" ref="J60:K60" si="9">J62+J63</f>
        <v>3305092</v>
      </c>
      <c r="K60" s="91">
        <f t="shared" si="9"/>
        <v>3060460</v>
      </c>
      <c r="L60" s="70"/>
    </row>
    <row r="61" spans="1:13" ht="18.75" customHeight="1">
      <c r="A61" s="127"/>
      <c r="B61" s="128"/>
      <c r="C61" s="88" t="s">
        <v>21</v>
      </c>
      <c r="D61" s="36" t="s">
        <v>32</v>
      </c>
      <c r="E61" s="36" t="s">
        <v>32</v>
      </c>
      <c r="F61" s="36" t="s">
        <v>32</v>
      </c>
      <c r="G61" s="36" t="s">
        <v>32</v>
      </c>
      <c r="H61" s="92" t="s">
        <v>32</v>
      </c>
      <c r="I61" s="92" t="s">
        <v>32</v>
      </c>
      <c r="J61" s="92" t="s">
        <v>32</v>
      </c>
      <c r="K61" s="92" t="s">
        <v>32</v>
      </c>
      <c r="L61" s="54"/>
    </row>
    <row r="62" spans="1:13" ht="24.75" customHeight="1">
      <c r="A62" s="127"/>
      <c r="B62" s="128"/>
      <c r="C62" s="125" t="s">
        <v>37</v>
      </c>
      <c r="D62" s="38" t="s">
        <v>61</v>
      </c>
      <c r="E62" s="45" t="s">
        <v>38</v>
      </c>
      <c r="F62" s="38" t="s">
        <v>99</v>
      </c>
      <c r="G62" s="36">
        <v>610</v>
      </c>
      <c r="H62" s="91">
        <v>2046227.5</v>
      </c>
      <c r="I62" s="91">
        <v>2046227.5</v>
      </c>
      <c r="J62" s="91">
        <v>1659000</v>
      </c>
      <c r="K62" s="91">
        <v>1415680</v>
      </c>
      <c r="L62" s="54"/>
    </row>
    <row r="63" spans="1:13" ht="19.5" customHeight="1">
      <c r="A63" s="127"/>
      <c r="B63" s="128"/>
      <c r="C63" s="125"/>
      <c r="D63" s="38" t="s">
        <v>61</v>
      </c>
      <c r="E63" s="45" t="s">
        <v>38</v>
      </c>
      <c r="F63" s="38" t="s">
        <v>99</v>
      </c>
      <c r="G63" s="36">
        <v>620</v>
      </c>
      <c r="H63" s="91">
        <v>1578751</v>
      </c>
      <c r="I63" s="91">
        <v>1578751</v>
      </c>
      <c r="J63" s="91">
        <v>1646092</v>
      </c>
      <c r="K63" s="91">
        <v>1644780</v>
      </c>
      <c r="L63" s="54"/>
    </row>
    <row r="64" spans="1:13" ht="17.25" customHeight="1">
      <c r="A64" s="127"/>
      <c r="B64" s="128" t="s">
        <v>67</v>
      </c>
      <c r="C64" s="88" t="s">
        <v>4</v>
      </c>
      <c r="D64" s="38" t="s">
        <v>68</v>
      </c>
      <c r="E64" s="36" t="s">
        <v>32</v>
      </c>
      <c r="F64" s="36" t="s">
        <v>32</v>
      </c>
      <c r="G64" s="36" t="s">
        <v>32</v>
      </c>
      <c r="H64" s="91">
        <f>H66+H67</f>
        <v>6507766</v>
      </c>
      <c r="I64" s="94">
        <f>I66+I67</f>
        <v>6495065.6799999997</v>
      </c>
      <c r="J64" s="94">
        <f t="shared" ref="J64:K64" si="10">J66+J67</f>
        <v>0</v>
      </c>
      <c r="K64" s="94">
        <f t="shared" si="10"/>
        <v>0</v>
      </c>
      <c r="L64" s="70"/>
    </row>
    <row r="65" spans="1:12" ht="17.25" customHeight="1">
      <c r="A65" s="127"/>
      <c r="B65" s="128"/>
      <c r="C65" s="88" t="s">
        <v>21</v>
      </c>
      <c r="D65" s="36" t="s">
        <v>32</v>
      </c>
      <c r="E65" s="36" t="s">
        <v>32</v>
      </c>
      <c r="F65" s="36" t="s">
        <v>32</v>
      </c>
      <c r="G65" s="36" t="s">
        <v>32</v>
      </c>
      <c r="H65" s="92" t="s">
        <v>32</v>
      </c>
      <c r="I65" s="92" t="s">
        <v>32</v>
      </c>
      <c r="J65" s="92" t="s">
        <v>32</v>
      </c>
      <c r="K65" s="92" t="s">
        <v>32</v>
      </c>
      <c r="L65" s="54"/>
    </row>
    <row r="66" spans="1:12" ht="18.75" customHeight="1">
      <c r="A66" s="127"/>
      <c r="B66" s="128"/>
      <c r="C66" s="125" t="s">
        <v>37</v>
      </c>
      <c r="D66" s="38" t="s">
        <v>68</v>
      </c>
      <c r="E66" s="38" t="s">
        <v>38</v>
      </c>
      <c r="F66" s="38" t="s">
        <v>99</v>
      </c>
      <c r="G66" s="36" t="s">
        <v>66</v>
      </c>
      <c r="H66" s="91">
        <f>192797.97+3020501.03</f>
        <v>3213299</v>
      </c>
      <c r="I66" s="91">
        <f>192035.95+3008562.73</f>
        <v>3200598.68</v>
      </c>
      <c r="J66" s="91">
        <v>0</v>
      </c>
      <c r="K66" s="94">
        <v>0</v>
      </c>
      <c r="L66" s="54"/>
    </row>
    <row r="67" spans="1:12">
      <c r="A67" s="127"/>
      <c r="B67" s="128"/>
      <c r="C67" s="125"/>
      <c r="D67" s="38" t="s">
        <v>68</v>
      </c>
      <c r="E67" s="38" t="s">
        <v>38</v>
      </c>
      <c r="F67" s="38" t="s">
        <v>99</v>
      </c>
      <c r="G67" s="36" t="s">
        <v>44</v>
      </c>
      <c r="H67" s="91">
        <f>197668.03+3096798.97</f>
        <v>3294467</v>
      </c>
      <c r="I67" s="91">
        <f>197668.03+3096798.97</f>
        <v>3294467</v>
      </c>
      <c r="J67" s="91">
        <v>0</v>
      </c>
      <c r="K67" s="94">
        <v>0</v>
      </c>
      <c r="L67" s="54"/>
    </row>
    <row r="68" spans="1:12">
      <c r="A68" s="127"/>
      <c r="B68" s="134" t="s">
        <v>67</v>
      </c>
      <c r="C68" s="88" t="s">
        <v>4</v>
      </c>
      <c r="D68" s="38" t="s">
        <v>107</v>
      </c>
      <c r="E68" s="36" t="s">
        <v>32</v>
      </c>
      <c r="F68" s="36" t="s">
        <v>32</v>
      </c>
      <c r="G68" s="36" t="s">
        <v>32</v>
      </c>
      <c r="H68" s="91">
        <f>H70+H71</f>
        <v>0</v>
      </c>
      <c r="I68" s="91">
        <f>I70+I71</f>
        <v>0</v>
      </c>
      <c r="J68" s="91">
        <f>J70+J71</f>
        <v>7001702.1299999999</v>
      </c>
      <c r="K68" s="94">
        <f>K70+K71</f>
        <v>7001702.1299999999</v>
      </c>
      <c r="L68" s="54"/>
    </row>
    <row r="69" spans="1:12">
      <c r="A69" s="127"/>
      <c r="B69" s="135"/>
      <c r="C69" s="88" t="s">
        <v>21</v>
      </c>
      <c r="D69" s="36" t="s">
        <v>32</v>
      </c>
      <c r="E69" s="36" t="s">
        <v>32</v>
      </c>
      <c r="F69" s="36" t="s">
        <v>32</v>
      </c>
      <c r="G69" s="36" t="s">
        <v>32</v>
      </c>
      <c r="H69" s="92" t="s">
        <v>32</v>
      </c>
      <c r="I69" s="92" t="s">
        <v>32</v>
      </c>
      <c r="J69" s="92" t="s">
        <v>32</v>
      </c>
      <c r="K69" s="92" t="s">
        <v>32</v>
      </c>
      <c r="L69" s="54"/>
    </row>
    <row r="70" spans="1:12">
      <c r="A70" s="127"/>
      <c r="B70" s="135"/>
      <c r="C70" s="125" t="s">
        <v>37</v>
      </c>
      <c r="D70" s="38" t="s">
        <v>107</v>
      </c>
      <c r="E70" s="38" t="s">
        <v>38</v>
      </c>
      <c r="F70" s="38" t="s">
        <v>99</v>
      </c>
      <c r="G70" s="36" t="s">
        <v>66</v>
      </c>
      <c r="H70" s="91">
        <v>0</v>
      </c>
      <c r="I70" s="91">
        <v>0</v>
      </c>
      <c r="J70" s="91">
        <v>3737900.85</v>
      </c>
      <c r="K70" s="91">
        <v>3737900.85</v>
      </c>
      <c r="L70" s="54"/>
    </row>
    <row r="71" spans="1:12">
      <c r="A71" s="127"/>
      <c r="B71" s="136"/>
      <c r="C71" s="125"/>
      <c r="D71" s="38" t="s">
        <v>107</v>
      </c>
      <c r="E71" s="38" t="s">
        <v>38</v>
      </c>
      <c r="F71" s="38" t="s">
        <v>99</v>
      </c>
      <c r="G71" s="36" t="s">
        <v>44</v>
      </c>
      <c r="H71" s="91">
        <v>0</v>
      </c>
      <c r="I71" s="91">
        <v>0</v>
      </c>
      <c r="J71" s="91">
        <v>3263801.28</v>
      </c>
      <c r="K71" s="94">
        <v>3263801.28</v>
      </c>
      <c r="L71" s="54"/>
    </row>
    <row r="72" spans="1:12">
      <c r="A72" s="127"/>
      <c r="B72" s="128" t="s">
        <v>64</v>
      </c>
      <c r="C72" s="88" t="s">
        <v>4</v>
      </c>
      <c r="D72" s="38" t="s">
        <v>65</v>
      </c>
      <c r="E72" s="36" t="s">
        <v>32</v>
      </c>
      <c r="F72" s="36" t="s">
        <v>32</v>
      </c>
      <c r="G72" s="36" t="s">
        <v>32</v>
      </c>
      <c r="H72" s="91">
        <f>H74+H75</f>
        <v>4147880</v>
      </c>
      <c r="I72" s="94">
        <f>I74+I75</f>
        <v>4118089.9999999995</v>
      </c>
      <c r="J72" s="94">
        <f t="shared" ref="J72:K72" si="11">J74+J75</f>
        <v>2735555.56</v>
      </c>
      <c r="K72" s="94">
        <f t="shared" si="11"/>
        <v>2735555.56</v>
      </c>
      <c r="L72" s="70"/>
    </row>
    <row r="73" spans="1:12" ht="24" customHeight="1">
      <c r="A73" s="127"/>
      <c r="B73" s="128"/>
      <c r="C73" s="88" t="s">
        <v>21</v>
      </c>
      <c r="D73" s="36" t="s">
        <v>32</v>
      </c>
      <c r="E73" s="36" t="s">
        <v>32</v>
      </c>
      <c r="F73" s="36" t="s">
        <v>32</v>
      </c>
      <c r="G73" s="36" t="s">
        <v>32</v>
      </c>
      <c r="H73" s="92" t="s">
        <v>32</v>
      </c>
      <c r="I73" s="92" t="s">
        <v>32</v>
      </c>
      <c r="J73" s="92" t="s">
        <v>32</v>
      </c>
      <c r="K73" s="92" t="s">
        <v>32</v>
      </c>
      <c r="L73" s="54"/>
    </row>
    <row r="74" spans="1:12">
      <c r="A74" s="127"/>
      <c r="B74" s="128"/>
      <c r="C74" s="125" t="s">
        <v>37</v>
      </c>
      <c r="D74" s="38" t="s">
        <v>65</v>
      </c>
      <c r="E74" s="45" t="s">
        <v>38</v>
      </c>
      <c r="F74" s="38" t="s">
        <v>99</v>
      </c>
      <c r="G74" s="36">
        <v>610</v>
      </c>
      <c r="H74" s="91">
        <f>32201+3187863.16</f>
        <v>3220064.16</v>
      </c>
      <c r="I74" s="94">
        <f>31903.11+3158371.05</f>
        <v>3190274.1599999997</v>
      </c>
      <c r="J74" s="91">
        <v>2107117.12</v>
      </c>
      <c r="K74" s="94">
        <v>2107117.12</v>
      </c>
      <c r="L74" s="54"/>
    </row>
    <row r="75" spans="1:12">
      <c r="A75" s="127"/>
      <c r="B75" s="128"/>
      <c r="C75" s="125"/>
      <c r="D75" s="38" t="s">
        <v>65</v>
      </c>
      <c r="E75" s="45" t="s">
        <v>38</v>
      </c>
      <c r="F75" s="38" t="s">
        <v>99</v>
      </c>
      <c r="G75" s="36">
        <v>620</v>
      </c>
      <c r="H75" s="91">
        <f>9279+918536.84</f>
        <v>927815.84</v>
      </c>
      <c r="I75" s="91">
        <f>9279+918536.84</f>
        <v>927815.84</v>
      </c>
      <c r="J75" s="91">
        <v>628438.43999999994</v>
      </c>
      <c r="K75" s="94">
        <v>628438.43999999994</v>
      </c>
      <c r="L75" s="54"/>
    </row>
    <row r="76" spans="1:12">
      <c r="A76" s="139"/>
      <c r="B76" s="134" t="s">
        <v>105</v>
      </c>
      <c r="C76" s="88" t="s">
        <v>4</v>
      </c>
      <c r="D76" s="39" t="s">
        <v>106</v>
      </c>
      <c r="E76" s="36" t="s">
        <v>32</v>
      </c>
      <c r="F76" s="36" t="s">
        <v>32</v>
      </c>
      <c r="G76" s="36" t="s">
        <v>32</v>
      </c>
      <c r="H76" s="91">
        <f>H78</f>
        <v>0</v>
      </c>
      <c r="I76" s="91">
        <f>I78</f>
        <v>0</v>
      </c>
      <c r="J76" s="91">
        <f>J78</f>
        <v>250000</v>
      </c>
      <c r="K76" s="91">
        <f>K78</f>
        <v>250000</v>
      </c>
      <c r="L76" s="54"/>
    </row>
    <row r="77" spans="1:12">
      <c r="A77" s="140"/>
      <c r="B77" s="135"/>
      <c r="C77" s="88" t="s">
        <v>21</v>
      </c>
      <c r="D77" s="36" t="s">
        <v>32</v>
      </c>
      <c r="E77" s="36" t="s">
        <v>32</v>
      </c>
      <c r="F77" s="36" t="s">
        <v>32</v>
      </c>
      <c r="G77" s="36" t="s">
        <v>32</v>
      </c>
      <c r="H77" s="92" t="s">
        <v>32</v>
      </c>
      <c r="I77" s="92" t="s">
        <v>32</v>
      </c>
      <c r="J77" s="92" t="s">
        <v>32</v>
      </c>
      <c r="K77" s="92" t="s">
        <v>32</v>
      </c>
      <c r="L77" s="54"/>
    </row>
    <row r="78" spans="1:12" ht="30.75" customHeight="1">
      <c r="A78" s="141"/>
      <c r="B78" s="136"/>
      <c r="C78" s="88" t="s">
        <v>37</v>
      </c>
      <c r="D78" s="39" t="s">
        <v>106</v>
      </c>
      <c r="E78" s="45" t="s">
        <v>38</v>
      </c>
      <c r="F78" s="38" t="s">
        <v>99</v>
      </c>
      <c r="G78" s="36">
        <v>610</v>
      </c>
      <c r="H78" s="91">
        <v>0</v>
      </c>
      <c r="I78" s="91">
        <v>0</v>
      </c>
      <c r="J78" s="91">
        <v>250000</v>
      </c>
      <c r="K78" s="94">
        <v>250000</v>
      </c>
      <c r="L78" s="54"/>
    </row>
    <row r="79" spans="1:12" ht="24.75" customHeight="1">
      <c r="A79" s="129" t="s">
        <v>76</v>
      </c>
      <c r="B79" s="129" t="s">
        <v>85</v>
      </c>
      <c r="C79" s="55" t="s">
        <v>4</v>
      </c>
      <c r="D79" s="67" t="s">
        <v>86</v>
      </c>
      <c r="E79" s="68" t="s">
        <v>32</v>
      </c>
      <c r="F79" s="68" t="s">
        <v>32</v>
      </c>
      <c r="G79" s="68" t="s">
        <v>32</v>
      </c>
      <c r="H79" s="102">
        <f>H83+H86+H89</f>
        <v>2038834.74</v>
      </c>
      <c r="I79" s="102">
        <f>I83+I86+I89</f>
        <v>2038834.74</v>
      </c>
      <c r="J79" s="102">
        <f>J83+J86+J89</f>
        <v>2114001.31</v>
      </c>
      <c r="K79" s="102">
        <f t="shared" ref="K79" si="12">K83+K86+K89</f>
        <v>2114001.31</v>
      </c>
      <c r="L79" s="73"/>
    </row>
    <row r="80" spans="1:12" ht="14.25" customHeight="1">
      <c r="A80" s="129"/>
      <c r="B80" s="129"/>
      <c r="C80" s="55" t="s">
        <v>21</v>
      </c>
      <c r="D80" s="68" t="s">
        <v>32</v>
      </c>
      <c r="E80" s="68" t="s">
        <v>32</v>
      </c>
      <c r="F80" s="68" t="s">
        <v>32</v>
      </c>
      <c r="G80" s="68" t="s">
        <v>32</v>
      </c>
      <c r="H80" s="103" t="s">
        <v>32</v>
      </c>
      <c r="I80" s="103" t="s">
        <v>32</v>
      </c>
      <c r="J80" s="103" t="s">
        <v>32</v>
      </c>
      <c r="K80" s="103" t="s">
        <v>32</v>
      </c>
      <c r="L80" s="72"/>
    </row>
    <row r="81" spans="1:12" ht="30" customHeight="1">
      <c r="A81" s="129"/>
      <c r="B81" s="129"/>
      <c r="C81" s="55" t="s">
        <v>37</v>
      </c>
      <c r="D81" s="67" t="s">
        <v>86</v>
      </c>
      <c r="E81" s="71" t="s">
        <v>38</v>
      </c>
      <c r="F81" s="68" t="s">
        <v>32</v>
      </c>
      <c r="G81" s="71" t="s">
        <v>32</v>
      </c>
      <c r="H81" s="102">
        <f>H79</f>
        <v>2038834.74</v>
      </c>
      <c r="I81" s="102">
        <f>I79</f>
        <v>2038834.74</v>
      </c>
      <c r="J81" s="102">
        <f>J79</f>
        <v>2114001.31</v>
      </c>
      <c r="K81" s="102">
        <f t="shared" ref="K81" si="13">K79</f>
        <v>2114001.31</v>
      </c>
      <c r="L81" s="72"/>
    </row>
    <row r="82" spans="1:12" ht="30" customHeight="1">
      <c r="A82" s="177"/>
      <c r="B82" s="180" t="s">
        <v>98</v>
      </c>
      <c r="C82" s="183"/>
      <c r="D82" s="184" t="s">
        <v>84</v>
      </c>
      <c r="E82" s="185"/>
      <c r="F82" s="186"/>
      <c r="G82" s="185"/>
      <c r="H82" s="187">
        <f>H83+H86</f>
        <v>1789434.74</v>
      </c>
      <c r="I82" s="187">
        <f>I83+I86</f>
        <v>1789434.74</v>
      </c>
      <c r="J82" s="187">
        <f>J83+J86</f>
        <v>1770971</v>
      </c>
      <c r="K82" s="187">
        <f>K83+K86</f>
        <v>1770971</v>
      </c>
      <c r="L82" s="188"/>
    </row>
    <row r="83" spans="1:12" ht="21.75" customHeight="1">
      <c r="A83" s="178"/>
      <c r="B83" s="181"/>
      <c r="C83" s="88" t="s">
        <v>4</v>
      </c>
      <c r="D83" s="121" t="s">
        <v>84</v>
      </c>
      <c r="E83" s="36" t="s">
        <v>32</v>
      </c>
      <c r="F83" s="36" t="s">
        <v>32</v>
      </c>
      <c r="G83" s="36" t="s">
        <v>32</v>
      </c>
      <c r="H83" s="91">
        <f>H85</f>
        <v>1020426.74</v>
      </c>
      <c r="I83" s="91">
        <f>I85</f>
        <v>1020426.74</v>
      </c>
      <c r="J83" s="91">
        <f>J85</f>
        <v>1301714</v>
      </c>
      <c r="K83" s="91">
        <f>K85</f>
        <v>1301714</v>
      </c>
      <c r="L83" s="54"/>
    </row>
    <row r="84" spans="1:12" ht="30" customHeight="1">
      <c r="A84" s="178"/>
      <c r="B84" s="181"/>
      <c r="C84" s="88" t="s">
        <v>21</v>
      </c>
      <c r="D84" s="36" t="s">
        <v>32</v>
      </c>
      <c r="E84" s="36" t="s">
        <v>32</v>
      </c>
      <c r="F84" s="36" t="s">
        <v>32</v>
      </c>
      <c r="G84" s="36" t="s">
        <v>32</v>
      </c>
      <c r="H84" s="92" t="s">
        <v>32</v>
      </c>
      <c r="I84" s="93" t="s">
        <v>32</v>
      </c>
      <c r="J84" s="92" t="s">
        <v>32</v>
      </c>
      <c r="K84" s="93" t="s">
        <v>32</v>
      </c>
      <c r="L84" s="54"/>
    </row>
    <row r="85" spans="1:12" ht="26.25" customHeight="1">
      <c r="A85" s="178"/>
      <c r="B85" s="181"/>
      <c r="C85" s="88" t="s">
        <v>37</v>
      </c>
      <c r="D85" s="121" t="s">
        <v>84</v>
      </c>
      <c r="E85" s="45" t="s">
        <v>38</v>
      </c>
      <c r="F85" s="38" t="s">
        <v>50</v>
      </c>
      <c r="G85" s="36">
        <v>620</v>
      </c>
      <c r="H85" s="91">
        <v>1020426.74</v>
      </c>
      <c r="I85" s="91">
        <v>1020426.74</v>
      </c>
      <c r="J85" s="94">
        <v>1301714</v>
      </c>
      <c r="K85" s="94">
        <v>1301714</v>
      </c>
      <c r="L85" s="54"/>
    </row>
    <row r="86" spans="1:12" ht="16.5" customHeight="1">
      <c r="A86" s="178"/>
      <c r="B86" s="181"/>
      <c r="C86" s="88" t="s">
        <v>4</v>
      </c>
      <c r="D86" s="121" t="s">
        <v>84</v>
      </c>
      <c r="E86" s="36" t="s">
        <v>32</v>
      </c>
      <c r="F86" s="36" t="s">
        <v>32</v>
      </c>
      <c r="G86" s="36" t="s">
        <v>32</v>
      </c>
      <c r="H86" s="91">
        <f>H88</f>
        <v>769008</v>
      </c>
      <c r="I86" s="91">
        <f>I88</f>
        <v>769008</v>
      </c>
      <c r="J86" s="91">
        <f>J88</f>
        <v>469257</v>
      </c>
      <c r="K86" s="91">
        <f>K88</f>
        <v>469257</v>
      </c>
      <c r="L86" s="54"/>
    </row>
    <row r="87" spans="1:12" ht="18" customHeight="1">
      <c r="A87" s="178"/>
      <c r="B87" s="181"/>
      <c r="C87" s="88" t="s">
        <v>21</v>
      </c>
      <c r="D87" s="36" t="s">
        <v>32</v>
      </c>
      <c r="E87" s="36" t="s">
        <v>32</v>
      </c>
      <c r="F87" s="36" t="s">
        <v>32</v>
      </c>
      <c r="G87" s="36" t="s">
        <v>32</v>
      </c>
      <c r="H87" s="92" t="s">
        <v>32</v>
      </c>
      <c r="I87" s="92" t="s">
        <v>32</v>
      </c>
      <c r="J87" s="92" t="s">
        <v>32</v>
      </c>
      <c r="K87" s="92" t="s">
        <v>32</v>
      </c>
      <c r="L87" s="54"/>
    </row>
    <row r="88" spans="1:12" ht="42.75" customHeight="1">
      <c r="A88" s="179"/>
      <c r="B88" s="182"/>
      <c r="C88" s="88" t="s">
        <v>37</v>
      </c>
      <c r="D88" s="121" t="s">
        <v>84</v>
      </c>
      <c r="E88" s="45" t="s">
        <v>38</v>
      </c>
      <c r="F88" s="38" t="s">
        <v>99</v>
      </c>
      <c r="G88" s="36">
        <v>620</v>
      </c>
      <c r="H88" s="91">
        <v>769008</v>
      </c>
      <c r="I88" s="91">
        <v>769008</v>
      </c>
      <c r="J88" s="91">
        <v>469257</v>
      </c>
      <c r="K88" s="91">
        <v>469257</v>
      </c>
      <c r="L88" s="54"/>
    </row>
    <row r="89" spans="1:12" ht="25.5" customHeight="1">
      <c r="A89" s="127"/>
      <c r="B89" s="128" t="s">
        <v>63</v>
      </c>
      <c r="C89" s="88" t="s">
        <v>4</v>
      </c>
      <c r="D89" s="39" t="s">
        <v>100</v>
      </c>
      <c r="E89" s="36" t="s">
        <v>32</v>
      </c>
      <c r="F89" s="36" t="s">
        <v>32</v>
      </c>
      <c r="G89" s="36" t="s">
        <v>32</v>
      </c>
      <c r="H89" s="91">
        <f>H91</f>
        <v>249400</v>
      </c>
      <c r="I89" s="94">
        <f>I91</f>
        <v>249400</v>
      </c>
      <c r="J89" s="94">
        <f>J91</f>
        <v>343030.31</v>
      </c>
      <c r="K89" s="94">
        <f>K91</f>
        <v>343030.31</v>
      </c>
      <c r="L89" s="54"/>
    </row>
    <row r="90" spans="1:12" ht="23.25" customHeight="1">
      <c r="A90" s="127"/>
      <c r="B90" s="128"/>
      <c r="C90" s="88" t="s">
        <v>21</v>
      </c>
      <c r="D90" s="36" t="s">
        <v>32</v>
      </c>
      <c r="E90" s="36" t="s">
        <v>32</v>
      </c>
      <c r="F90" s="36" t="s">
        <v>32</v>
      </c>
      <c r="G90" s="36" t="s">
        <v>32</v>
      </c>
      <c r="H90" s="92" t="s">
        <v>32</v>
      </c>
      <c r="I90" s="92" t="s">
        <v>32</v>
      </c>
      <c r="J90" s="92" t="s">
        <v>32</v>
      </c>
      <c r="K90" s="92" t="s">
        <v>32</v>
      </c>
      <c r="L90" s="54"/>
    </row>
    <row r="91" spans="1:12" ht="82.5" customHeight="1">
      <c r="A91" s="127"/>
      <c r="B91" s="128"/>
      <c r="C91" s="88" t="s">
        <v>37</v>
      </c>
      <c r="D91" s="38" t="s">
        <v>100</v>
      </c>
      <c r="E91" s="38" t="s">
        <v>38</v>
      </c>
      <c r="F91" s="38" t="s">
        <v>99</v>
      </c>
      <c r="G91" s="38">
        <v>620</v>
      </c>
      <c r="H91" s="91">
        <f>2500+246900</f>
        <v>249400</v>
      </c>
      <c r="I91" s="91">
        <f>2500+246900</f>
        <v>249400</v>
      </c>
      <c r="J91" s="91">
        <v>343030.31</v>
      </c>
      <c r="K91" s="91">
        <v>343030.31</v>
      </c>
      <c r="L91" s="54"/>
    </row>
    <row r="92" spans="1:12" ht="18.75" customHeight="1">
      <c r="A92" s="133" t="s">
        <v>70</v>
      </c>
      <c r="B92" s="133" t="s">
        <v>69</v>
      </c>
      <c r="C92" s="96" t="s">
        <v>4</v>
      </c>
      <c r="D92" s="97" t="s">
        <v>71</v>
      </c>
      <c r="E92" s="97" t="s">
        <v>32</v>
      </c>
      <c r="F92" s="97" t="s">
        <v>32</v>
      </c>
      <c r="G92" s="97" t="s">
        <v>32</v>
      </c>
      <c r="H92" s="90">
        <v>0</v>
      </c>
      <c r="I92" s="90">
        <f>I94+I95</f>
        <v>0</v>
      </c>
      <c r="J92" s="97">
        <f t="shared" ref="J92:K92" si="14">J94+J95</f>
        <v>0</v>
      </c>
      <c r="K92" s="97">
        <f t="shared" si="14"/>
        <v>0</v>
      </c>
      <c r="L92" s="54"/>
    </row>
    <row r="93" spans="1:12" ht="21.75" customHeight="1">
      <c r="A93" s="133"/>
      <c r="B93" s="133"/>
      <c r="C93" s="96" t="s">
        <v>21</v>
      </c>
      <c r="D93" s="97"/>
      <c r="E93" s="97"/>
      <c r="F93" s="97"/>
      <c r="G93" s="97"/>
      <c r="H93" s="90"/>
      <c r="I93" s="90"/>
      <c r="J93" s="97"/>
      <c r="K93" s="98"/>
      <c r="L93" s="54"/>
    </row>
    <row r="94" spans="1:12" ht="18" customHeight="1">
      <c r="A94" s="133"/>
      <c r="B94" s="133"/>
      <c r="C94" s="144" t="s">
        <v>37</v>
      </c>
      <c r="D94" s="97" t="s">
        <v>71</v>
      </c>
      <c r="E94" s="97" t="s">
        <v>49</v>
      </c>
      <c r="F94" s="99">
        <v>1102</v>
      </c>
      <c r="G94" s="97" t="s">
        <v>51</v>
      </c>
      <c r="H94" s="90">
        <v>0</v>
      </c>
      <c r="I94" s="90">
        <v>0</v>
      </c>
      <c r="J94" s="97">
        <v>0</v>
      </c>
      <c r="K94" s="98">
        <v>0</v>
      </c>
      <c r="L94" s="54"/>
    </row>
    <row r="95" spans="1:12" ht="26.25" customHeight="1">
      <c r="A95" s="133"/>
      <c r="B95" s="133"/>
      <c r="C95" s="144"/>
      <c r="D95" s="97" t="s">
        <v>71</v>
      </c>
      <c r="E95" s="97" t="s">
        <v>49</v>
      </c>
      <c r="F95" s="99">
        <v>1103</v>
      </c>
      <c r="G95" s="97" t="s">
        <v>51</v>
      </c>
      <c r="H95" s="90">
        <v>0</v>
      </c>
      <c r="I95" s="90">
        <v>0</v>
      </c>
      <c r="J95" s="97">
        <v>0</v>
      </c>
      <c r="K95" s="98">
        <v>0</v>
      </c>
      <c r="L95" s="55"/>
    </row>
    <row r="96" spans="1:12">
      <c r="A96" s="145" t="s">
        <v>62</v>
      </c>
      <c r="B96" s="145"/>
      <c r="C96" s="56"/>
      <c r="D96" s="56"/>
      <c r="E96" s="56"/>
      <c r="F96" s="57"/>
      <c r="G96" s="58"/>
      <c r="H96" s="59"/>
      <c r="I96" s="59"/>
      <c r="J96" s="59"/>
      <c r="K96" s="59"/>
      <c r="L96" s="60"/>
    </row>
    <row r="97" spans="1:12">
      <c r="A97" s="145" t="s">
        <v>28</v>
      </c>
      <c r="B97" s="145"/>
      <c r="C97" s="61"/>
      <c r="D97" s="56"/>
      <c r="E97" s="56"/>
      <c r="F97" s="57"/>
      <c r="G97" s="58"/>
      <c r="H97" s="59"/>
      <c r="I97" s="59"/>
      <c r="J97" s="59"/>
      <c r="K97" s="56"/>
      <c r="L97" s="60"/>
    </row>
    <row r="98" spans="1:12">
      <c r="A98" s="145" t="s">
        <v>29</v>
      </c>
      <c r="B98" s="145"/>
      <c r="C98" s="61"/>
      <c r="D98" s="56"/>
      <c r="E98" s="56"/>
      <c r="F98" s="57"/>
      <c r="G98" s="58"/>
      <c r="H98" s="59"/>
      <c r="I98" s="59"/>
      <c r="J98" s="59"/>
      <c r="K98" s="56"/>
      <c r="L98" s="62"/>
    </row>
    <row r="99" spans="1:12">
      <c r="A99" s="145" t="s">
        <v>30</v>
      </c>
      <c r="B99" s="145"/>
      <c r="C99" s="61"/>
      <c r="D99" s="56"/>
      <c r="E99" s="56"/>
      <c r="F99" s="57"/>
      <c r="G99" s="58"/>
      <c r="H99" s="59"/>
      <c r="I99" s="59"/>
      <c r="J99" s="59"/>
      <c r="K99" s="56"/>
      <c r="L99" s="62"/>
    </row>
    <row r="100" spans="1:12" ht="25.5">
      <c r="A100" s="63" t="s">
        <v>31</v>
      </c>
      <c r="B100" s="63"/>
      <c r="C100" s="61"/>
      <c r="D100" s="56"/>
      <c r="E100" s="56"/>
      <c r="F100" s="57"/>
      <c r="G100" s="58"/>
      <c r="H100" s="59"/>
      <c r="I100" s="59"/>
      <c r="J100" s="59"/>
      <c r="K100" s="56"/>
      <c r="L100" s="62"/>
    </row>
    <row r="101" spans="1:12">
      <c r="A101" s="77"/>
      <c r="B101" s="77"/>
      <c r="C101" s="61"/>
      <c r="D101" s="56"/>
      <c r="E101" s="56"/>
      <c r="F101" s="57"/>
      <c r="G101" s="58"/>
      <c r="H101" s="59"/>
      <c r="I101" s="59"/>
      <c r="J101" s="59"/>
      <c r="K101" s="56"/>
      <c r="L101" s="62"/>
    </row>
    <row r="102" spans="1:12" ht="38.25" customHeight="1">
      <c r="A102" s="143" t="s">
        <v>93</v>
      </c>
      <c r="B102" s="143"/>
      <c r="C102" s="143"/>
      <c r="D102" s="81"/>
      <c r="E102" s="81"/>
      <c r="F102" s="82"/>
      <c r="G102" s="83"/>
      <c r="H102" s="84"/>
      <c r="I102" s="84"/>
      <c r="J102" s="84"/>
      <c r="K102" s="48" t="s">
        <v>94</v>
      </c>
      <c r="L102" s="85"/>
    </row>
    <row r="103" spans="1:12">
      <c r="A103" s="77"/>
      <c r="B103" s="77"/>
      <c r="C103" s="61"/>
      <c r="D103" s="56"/>
      <c r="E103" s="56"/>
      <c r="F103" s="57"/>
      <c r="G103" s="58"/>
      <c r="H103" s="59"/>
      <c r="I103" s="59"/>
      <c r="J103" s="59"/>
      <c r="K103" s="56"/>
      <c r="L103" s="62"/>
    </row>
    <row r="104" spans="1:12" ht="15.75">
      <c r="A104" s="4" t="s">
        <v>108</v>
      </c>
      <c r="H104" s="65"/>
      <c r="I104" s="65"/>
      <c r="J104" s="65"/>
      <c r="K104" s="46"/>
      <c r="L104" s="64"/>
    </row>
    <row r="105" spans="1:12">
      <c r="A105" s="32"/>
      <c r="D105" s="32"/>
      <c r="G105" s="32"/>
      <c r="J105" s="32"/>
    </row>
    <row r="106" spans="1:12" ht="18.75">
      <c r="A106" s="26"/>
      <c r="B106" s="26"/>
      <c r="C106" s="24"/>
      <c r="J106"/>
    </row>
    <row r="107" spans="1:12" ht="15.75">
      <c r="A107" s="18"/>
      <c r="B107" s="18"/>
      <c r="C107" s="27"/>
      <c r="D107" s="18"/>
      <c r="E107" s="18"/>
      <c r="F107" s="18"/>
      <c r="G107" s="28"/>
      <c r="H107" s="28"/>
      <c r="I107" s="28"/>
      <c r="J107"/>
    </row>
    <row r="108" spans="1:12">
      <c r="A108" s="142"/>
      <c r="B108" s="142"/>
      <c r="C108" s="142"/>
      <c r="D108" s="142"/>
      <c r="E108" s="142"/>
      <c r="J108" s="32"/>
    </row>
    <row r="109" spans="1:12">
      <c r="A109" s="142"/>
      <c r="B109" s="142"/>
      <c r="C109" s="142"/>
      <c r="D109" s="142"/>
      <c r="E109" s="142"/>
      <c r="J109" s="32"/>
    </row>
    <row r="110" spans="1:12">
      <c r="J110" s="32"/>
    </row>
    <row r="111" spans="1:12">
      <c r="J111" s="32"/>
    </row>
    <row r="112" spans="1:12">
      <c r="J112"/>
    </row>
    <row r="113" spans="10:10">
      <c r="J113"/>
    </row>
    <row r="114" spans="10:10">
      <c r="J114" s="32"/>
    </row>
    <row r="115" spans="10:10">
      <c r="J115" s="32"/>
    </row>
    <row r="116" spans="10:10">
      <c r="J116" s="32"/>
    </row>
    <row r="117" spans="10:10">
      <c r="J117" s="32"/>
    </row>
    <row r="118" spans="10:10">
      <c r="J118"/>
    </row>
    <row r="119" spans="10:10">
      <c r="J119"/>
    </row>
    <row r="120" spans="10:10">
      <c r="J120" s="32"/>
    </row>
    <row r="121" spans="10:10">
      <c r="J121" s="32"/>
    </row>
    <row r="122" spans="10:10">
      <c r="J122" s="32"/>
    </row>
    <row r="123" spans="10:10">
      <c r="J123" s="32"/>
    </row>
    <row r="124" spans="10:10">
      <c r="J124"/>
    </row>
    <row r="125" spans="10:10">
      <c r="J125"/>
    </row>
    <row r="126" spans="10:10">
      <c r="J126" s="32"/>
    </row>
    <row r="127" spans="10:10">
      <c r="J127" s="32"/>
    </row>
    <row r="128" spans="10:10">
      <c r="J128" s="32"/>
    </row>
  </sheetData>
  <mergeCells count="80">
    <mergeCell ref="A44:A46"/>
    <mergeCell ref="B44:B46"/>
    <mergeCell ref="A41:A43"/>
    <mergeCell ref="B41:B43"/>
    <mergeCell ref="A82:A88"/>
    <mergeCell ref="B82:B88"/>
    <mergeCell ref="A108:E109"/>
    <mergeCell ref="A102:C102"/>
    <mergeCell ref="C94:C95"/>
    <mergeCell ref="B92:B95"/>
    <mergeCell ref="A92:A95"/>
    <mergeCell ref="A96:B96"/>
    <mergeCell ref="A97:B97"/>
    <mergeCell ref="A98:B98"/>
    <mergeCell ref="A99:B99"/>
    <mergeCell ref="A60:A63"/>
    <mergeCell ref="B60:B63"/>
    <mergeCell ref="A56:A59"/>
    <mergeCell ref="B56:B59"/>
    <mergeCell ref="C36:C37"/>
    <mergeCell ref="A34:A37"/>
    <mergeCell ref="B34:B37"/>
    <mergeCell ref="A53:A55"/>
    <mergeCell ref="B53:B55"/>
    <mergeCell ref="C58:C59"/>
    <mergeCell ref="A50:A52"/>
    <mergeCell ref="B50:B52"/>
    <mergeCell ref="A38:A40"/>
    <mergeCell ref="B38:B40"/>
    <mergeCell ref="A47:A49"/>
    <mergeCell ref="B47:B49"/>
    <mergeCell ref="C62:C63"/>
    <mergeCell ref="B89:B91"/>
    <mergeCell ref="B79:B81"/>
    <mergeCell ref="C66:C67"/>
    <mergeCell ref="C74:C75"/>
    <mergeCell ref="B64:B67"/>
    <mergeCell ref="C70:C71"/>
    <mergeCell ref="B68:B71"/>
    <mergeCell ref="B76:B78"/>
    <mergeCell ref="A89:A91"/>
    <mergeCell ref="A64:A67"/>
    <mergeCell ref="A72:A75"/>
    <mergeCell ref="A79:A81"/>
    <mergeCell ref="B72:B75"/>
    <mergeCell ref="A68:A71"/>
    <mergeCell ref="A76:A78"/>
    <mergeCell ref="A26:A27"/>
    <mergeCell ref="B26:B27"/>
    <mergeCell ref="A28:A33"/>
    <mergeCell ref="B28:B33"/>
    <mergeCell ref="C30:C33"/>
    <mergeCell ref="A23:A25"/>
    <mergeCell ref="B23:B25"/>
    <mergeCell ref="K8:K9"/>
    <mergeCell ref="A13:A15"/>
    <mergeCell ref="B13:B15"/>
    <mergeCell ref="A16:A18"/>
    <mergeCell ref="B16:B18"/>
    <mergeCell ref="A19:A22"/>
    <mergeCell ref="B19:B22"/>
    <mergeCell ref="C21:C22"/>
    <mergeCell ref="G7:G9"/>
    <mergeCell ref="H7:I8"/>
    <mergeCell ref="J7:K7"/>
    <mergeCell ref="J8:J9"/>
    <mergeCell ref="A10:A12"/>
    <mergeCell ref="B10:B12"/>
    <mergeCell ref="J1:L1"/>
    <mergeCell ref="J2:L2"/>
    <mergeCell ref="A4:L4"/>
    <mergeCell ref="A6:A9"/>
    <mergeCell ref="B6:B9"/>
    <mergeCell ref="C6:C9"/>
    <mergeCell ref="D6:G6"/>
    <mergeCell ref="H6:K6"/>
    <mergeCell ref="L6:L9"/>
    <mergeCell ref="D7:D9"/>
    <mergeCell ref="E7:E9"/>
    <mergeCell ref="F7:F9"/>
  </mergeCells>
  <printOptions horizontalCentered="1"/>
  <pageMargins left="0.19685039370078741" right="0.19685039370078741" top="0.78740157480314965" bottom="0.39370078740157483" header="0.19685039370078741" footer="0.11811023622047245"/>
  <pageSetup paperSize="9" scale="55" firstPageNumber="4" fitToHeight="0" orientation="landscape" useFirstPageNumber="1" r:id="rId1"/>
  <headerFooter>
    <oddHeader>&amp;C&amp;"Times New Roman,обычный"&amp;P</oddHeader>
  </headerFooter>
  <rowBreaks count="2" manualBreakCount="2">
    <brk id="43" max="11" man="1"/>
    <brk id="7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19" zoomScaleNormal="100" zoomScaleSheetLayoutView="100" workbookViewId="0">
      <selection activeCell="B46" sqref="B46"/>
    </sheetView>
  </sheetViews>
  <sheetFormatPr defaultRowHeight="12.75"/>
  <cols>
    <col min="1" max="1" width="22.85546875" style="4" customWidth="1"/>
    <col min="2" max="2" width="44.42578125" style="4" customWidth="1"/>
    <col min="3" max="3" width="27.28515625" style="4" customWidth="1"/>
    <col min="4" max="6" width="19.5703125" style="4" customWidth="1"/>
    <col min="7" max="7" width="25.7109375" style="4" customWidth="1"/>
    <col min="8" max="8" width="14.7109375" style="4" customWidth="1"/>
    <col min="9" max="16384" width="9.140625" style="4"/>
  </cols>
  <sheetData>
    <row r="1" spans="1:8" s="10" customFormat="1" ht="18.75" customHeight="1">
      <c r="E1" s="16"/>
      <c r="F1" s="16"/>
      <c r="G1" s="170" t="s">
        <v>5</v>
      </c>
      <c r="H1" s="170"/>
    </row>
    <row r="2" spans="1:8" s="18" customFormat="1" ht="69" customHeight="1">
      <c r="A2" s="10"/>
      <c r="B2" s="10"/>
      <c r="C2" s="10"/>
      <c r="D2" s="10"/>
      <c r="E2" s="17"/>
      <c r="F2" s="17"/>
      <c r="G2" s="171" t="s">
        <v>11</v>
      </c>
      <c r="H2" s="171"/>
    </row>
    <row r="3" spans="1:8" s="19" customFormat="1" ht="15.75">
      <c r="A3" s="18"/>
      <c r="B3" s="18"/>
      <c r="C3" s="18"/>
      <c r="D3" s="18"/>
      <c r="E3" s="18"/>
      <c r="F3" s="3"/>
      <c r="G3" s="3"/>
    </row>
    <row r="4" spans="1:8" s="15" customFormat="1" ht="44.25" customHeight="1">
      <c r="A4" s="172" t="s">
        <v>17</v>
      </c>
      <c r="B4" s="172"/>
      <c r="C4" s="172"/>
      <c r="D4" s="172"/>
      <c r="E4" s="172"/>
      <c r="F4" s="172"/>
      <c r="G4" s="172"/>
      <c r="H4" s="172"/>
    </row>
    <row r="5" spans="1:8" s="15" customFormat="1" ht="18.75">
      <c r="H5" s="8" t="s">
        <v>19</v>
      </c>
    </row>
    <row r="6" spans="1:8" ht="24.75" customHeight="1">
      <c r="A6" s="173" t="s">
        <v>3</v>
      </c>
      <c r="B6" s="173" t="s">
        <v>13</v>
      </c>
      <c r="C6" s="173" t="s">
        <v>9</v>
      </c>
      <c r="D6" s="175" t="s">
        <v>96</v>
      </c>
      <c r="E6" s="176"/>
      <c r="F6" s="175" t="s">
        <v>97</v>
      </c>
      <c r="G6" s="176"/>
      <c r="H6" s="173" t="s">
        <v>8</v>
      </c>
    </row>
    <row r="7" spans="1:8" ht="51" customHeight="1">
      <c r="A7" s="174"/>
      <c r="B7" s="174"/>
      <c r="C7" s="174"/>
      <c r="D7" s="25" t="s">
        <v>0</v>
      </c>
      <c r="E7" s="25" t="s">
        <v>1</v>
      </c>
      <c r="F7" s="25" t="s">
        <v>22</v>
      </c>
      <c r="G7" s="25" t="s">
        <v>91</v>
      </c>
      <c r="H7" s="174"/>
    </row>
    <row r="8" spans="1:8" ht="17.100000000000001" customHeight="1">
      <c r="A8" s="160" t="s">
        <v>12</v>
      </c>
      <c r="B8" s="153" t="s">
        <v>72</v>
      </c>
      <c r="C8" s="29" t="s">
        <v>73</v>
      </c>
      <c r="D8" s="116">
        <f>D10+D11+D12</f>
        <v>226918100</v>
      </c>
      <c r="E8" s="117">
        <f>E10+E11+E12</f>
        <v>226835971.76000002</v>
      </c>
      <c r="F8" s="117">
        <f>F10+F11+F12</f>
        <v>258582750.90000001</v>
      </c>
      <c r="G8" s="117">
        <f t="shared" ref="G8" si="0">G10+G11+G12+G28</f>
        <v>258304265.66</v>
      </c>
      <c r="H8" s="75"/>
    </row>
    <row r="9" spans="1:8" ht="17.100000000000001" customHeight="1">
      <c r="A9" s="161"/>
      <c r="B9" s="154"/>
      <c r="C9" s="30" t="s">
        <v>21</v>
      </c>
      <c r="D9" s="111"/>
      <c r="E9" s="118"/>
      <c r="F9" s="111"/>
      <c r="G9" s="118"/>
      <c r="H9" s="12"/>
    </row>
    <row r="10" spans="1:8" ht="17.100000000000001" customHeight="1">
      <c r="A10" s="161"/>
      <c r="B10" s="154"/>
      <c r="C10" s="30" t="s">
        <v>2</v>
      </c>
      <c r="D10" s="111">
        <v>0</v>
      </c>
      <c r="E10" s="118">
        <f>E15</f>
        <v>0</v>
      </c>
      <c r="F10" s="118">
        <f t="shared" ref="F10:G10" si="1">F15</f>
        <v>0</v>
      </c>
      <c r="G10" s="118">
        <f t="shared" si="1"/>
        <v>0</v>
      </c>
      <c r="H10" s="20"/>
    </row>
    <row r="11" spans="1:8" ht="17.100000000000001" customHeight="1">
      <c r="A11" s="161"/>
      <c r="B11" s="154"/>
      <c r="C11" s="30" t="s">
        <v>20</v>
      </c>
      <c r="D11" s="111">
        <f>D16+D21+D26</f>
        <v>20303500</v>
      </c>
      <c r="E11" s="118">
        <f>E16+E21+E26+E31</f>
        <v>20262069.59</v>
      </c>
      <c r="F11" s="118">
        <f>F16+F21+F26+F31</f>
        <v>25307700</v>
      </c>
      <c r="G11" s="118">
        <f t="shared" ref="G11" si="2">G16+G21+G26+G31</f>
        <v>25307700</v>
      </c>
      <c r="H11" s="74"/>
    </row>
    <row r="12" spans="1:8" ht="17.100000000000001" customHeight="1">
      <c r="A12" s="161"/>
      <c r="B12" s="154"/>
      <c r="C12" s="30" t="s">
        <v>14</v>
      </c>
      <c r="D12" s="111">
        <f>D17+D22+D27+D32</f>
        <v>206614600</v>
      </c>
      <c r="E12" s="118">
        <f>E17+E22+E27+E32</f>
        <v>206573902.17000002</v>
      </c>
      <c r="F12" s="118">
        <f>F17+F22+F27+F28</f>
        <v>233275050.90000001</v>
      </c>
      <c r="G12" s="118">
        <f t="shared" ref="G12" si="3">G17+G22+G27+G32</f>
        <v>232996565.66</v>
      </c>
      <c r="H12" s="74"/>
    </row>
    <row r="13" spans="1:8" ht="17.100000000000001" customHeight="1">
      <c r="A13" s="162" t="s">
        <v>6</v>
      </c>
      <c r="B13" s="153" t="s">
        <v>74</v>
      </c>
      <c r="C13" s="76" t="s">
        <v>73</v>
      </c>
      <c r="D13" s="116">
        <f>D15+D16+D17</f>
        <v>106945074.95999999</v>
      </c>
      <c r="E13" s="117">
        <f>E15+E16+E17</f>
        <v>106905437.04000001</v>
      </c>
      <c r="F13" s="117">
        <f t="shared" ref="F13:G13" si="4">F15+F16+F17</f>
        <v>124660275.90000001</v>
      </c>
      <c r="G13" s="117">
        <f t="shared" si="4"/>
        <v>124626422.66</v>
      </c>
      <c r="H13" s="75"/>
    </row>
    <row r="14" spans="1:8" ht="17.100000000000001" customHeight="1">
      <c r="A14" s="163"/>
      <c r="B14" s="154"/>
      <c r="C14" s="30" t="s">
        <v>21</v>
      </c>
      <c r="D14" s="111"/>
      <c r="E14" s="113"/>
      <c r="F14" s="111"/>
      <c r="G14" s="113"/>
      <c r="H14" s="21"/>
    </row>
    <row r="15" spans="1:8" ht="17.100000000000001" customHeight="1">
      <c r="A15" s="163"/>
      <c r="B15" s="154"/>
      <c r="C15" s="30" t="s">
        <v>2</v>
      </c>
      <c r="D15" s="111">
        <v>0</v>
      </c>
      <c r="E15" s="114">
        <v>0</v>
      </c>
      <c r="F15" s="111">
        <v>0</v>
      </c>
      <c r="G15" s="114">
        <v>0</v>
      </c>
      <c r="H15" s="21"/>
    </row>
    <row r="16" spans="1:8" ht="17.100000000000001" customHeight="1">
      <c r="A16" s="163"/>
      <c r="B16" s="154"/>
      <c r="C16" s="30" t="s">
        <v>20</v>
      </c>
      <c r="D16" s="111">
        <v>9832900</v>
      </c>
      <c r="E16" s="114">
        <v>9832900</v>
      </c>
      <c r="F16" s="111">
        <v>15678300</v>
      </c>
      <c r="G16" s="111">
        <v>15678300</v>
      </c>
      <c r="H16" s="74"/>
    </row>
    <row r="17" spans="1:8" ht="17.100000000000001" customHeight="1">
      <c r="A17" s="163"/>
      <c r="B17" s="154"/>
      <c r="C17" s="30" t="s">
        <v>14</v>
      </c>
      <c r="D17" s="111">
        <v>97112174.959999993</v>
      </c>
      <c r="E17" s="114">
        <v>97072537.040000007</v>
      </c>
      <c r="F17" s="111">
        <v>108981975.90000001</v>
      </c>
      <c r="G17" s="114">
        <v>108948122.66</v>
      </c>
      <c r="H17" s="74"/>
    </row>
    <row r="18" spans="1:8" ht="17.100000000000001" customHeight="1">
      <c r="A18" s="162" t="s">
        <v>55</v>
      </c>
      <c r="B18" s="165" t="s">
        <v>75</v>
      </c>
      <c r="C18" s="76" t="s">
        <v>73</v>
      </c>
      <c r="D18" s="116">
        <f>D21+D22</f>
        <v>117934190.3</v>
      </c>
      <c r="E18" s="117">
        <f>SUM(E20:E22)</f>
        <v>117891699.98</v>
      </c>
      <c r="F18" s="117">
        <f>SUM(F20:F22)</f>
        <v>131808473.69</v>
      </c>
      <c r="G18" s="117">
        <f>SUM(G20:G22)</f>
        <v>131563841.69</v>
      </c>
      <c r="H18" s="75"/>
    </row>
    <row r="19" spans="1:8" ht="17.100000000000001" customHeight="1">
      <c r="A19" s="163"/>
      <c r="B19" s="166"/>
      <c r="C19" s="30" t="s">
        <v>21</v>
      </c>
      <c r="D19" s="111"/>
      <c r="E19" s="113"/>
      <c r="F19" s="111"/>
      <c r="G19" s="113"/>
      <c r="H19" s="21"/>
    </row>
    <row r="20" spans="1:8" ht="17.100000000000001" customHeight="1">
      <c r="A20" s="163"/>
      <c r="B20" s="166"/>
      <c r="C20" s="30" t="s">
        <v>2</v>
      </c>
      <c r="D20" s="111">
        <v>0</v>
      </c>
      <c r="E20" s="118">
        <v>0</v>
      </c>
      <c r="F20" s="111">
        <v>0</v>
      </c>
      <c r="G20" s="118">
        <v>0</v>
      </c>
      <c r="H20" s="21"/>
    </row>
    <row r="21" spans="1:8" ht="17.100000000000001" customHeight="1">
      <c r="A21" s="163"/>
      <c r="B21" s="166"/>
      <c r="C21" s="30" t="s">
        <v>20</v>
      </c>
      <c r="D21" s="111">
        <v>10223700</v>
      </c>
      <c r="E21" s="118">
        <v>10182269.59</v>
      </c>
      <c r="F21" s="111">
        <v>9289800</v>
      </c>
      <c r="G21" s="111">
        <v>9289800</v>
      </c>
      <c r="H21" s="74"/>
    </row>
    <row r="22" spans="1:8" ht="17.100000000000001" customHeight="1">
      <c r="A22" s="164"/>
      <c r="B22" s="155"/>
      <c r="C22" s="30" t="s">
        <v>14</v>
      </c>
      <c r="D22" s="111">
        <v>107710490.3</v>
      </c>
      <c r="E22" s="118">
        <v>107709430.39</v>
      </c>
      <c r="F22" s="111">
        <v>122518673.69</v>
      </c>
      <c r="G22" s="118">
        <v>122274041.69</v>
      </c>
      <c r="H22" s="74"/>
    </row>
    <row r="23" spans="1:8" s="35" customFormat="1" ht="13.5" customHeight="1">
      <c r="A23" s="167" t="s">
        <v>76</v>
      </c>
      <c r="B23" s="168" t="s">
        <v>77</v>
      </c>
      <c r="C23" s="66" t="s">
        <v>73</v>
      </c>
      <c r="D23" s="116">
        <f>D26+D27</f>
        <v>2038834.74</v>
      </c>
      <c r="E23" s="116">
        <f>E25+E26+E27</f>
        <v>2038834.74</v>
      </c>
      <c r="F23" s="116">
        <f t="shared" ref="F23:G23" si="5">F25+F26+F27</f>
        <v>2114001.31</v>
      </c>
      <c r="G23" s="116">
        <f t="shared" si="5"/>
        <v>2114001.31</v>
      </c>
      <c r="H23" s="75"/>
    </row>
    <row r="24" spans="1:8" s="35" customFormat="1" ht="13.5" customHeight="1">
      <c r="A24" s="167"/>
      <c r="B24" s="168"/>
      <c r="C24" s="34" t="s">
        <v>21</v>
      </c>
      <c r="D24" s="111"/>
      <c r="E24" s="111"/>
      <c r="F24" s="111"/>
      <c r="G24" s="111"/>
      <c r="H24" s="40"/>
    </row>
    <row r="25" spans="1:8" s="35" customFormat="1" ht="13.5" customHeight="1">
      <c r="A25" s="167"/>
      <c r="B25" s="168"/>
      <c r="C25" s="34" t="s">
        <v>2</v>
      </c>
      <c r="D25" s="111">
        <v>0</v>
      </c>
      <c r="E25" s="111">
        <f>SUM(B25:D25)</f>
        <v>0</v>
      </c>
      <c r="F25" s="111">
        <v>0</v>
      </c>
      <c r="G25" s="111">
        <v>0</v>
      </c>
      <c r="H25" s="40"/>
    </row>
    <row r="26" spans="1:8" s="35" customFormat="1" ht="13.5" customHeight="1">
      <c r="A26" s="167"/>
      <c r="B26" s="168"/>
      <c r="C26" s="34" t="s">
        <v>20</v>
      </c>
      <c r="D26" s="111">
        <v>246900</v>
      </c>
      <c r="E26" s="111">
        <v>246900</v>
      </c>
      <c r="F26" s="111">
        <v>339600</v>
      </c>
      <c r="G26" s="111">
        <v>339600</v>
      </c>
      <c r="H26" s="40"/>
    </row>
    <row r="27" spans="1:8" s="35" customFormat="1" ht="13.5" customHeight="1">
      <c r="A27" s="167"/>
      <c r="B27" s="168"/>
      <c r="C27" s="34" t="s">
        <v>14</v>
      </c>
      <c r="D27" s="111">
        <v>1791934.74</v>
      </c>
      <c r="E27" s="111">
        <v>1791934.74</v>
      </c>
      <c r="F27" s="111">
        <v>1774401.31</v>
      </c>
      <c r="G27" s="111">
        <v>1774401.31</v>
      </c>
      <c r="H27" s="74"/>
    </row>
    <row r="28" spans="1:8" ht="21" customHeight="1">
      <c r="A28" s="153" t="s">
        <v>70</v>
      </c>
      <c r="B28" s="153" t="s">
        <v>69</v>
      </c>
      <c r="C28" s="31" t="s">
        <v>73</v>
      </c>
      <c r="D28" s="109">
        <f>SUM(D30:D32)</f>
        <v>0</v>
      </c>
      <c r="E28" s="112">
        <f>SUM(E30:E32)</f>
        <v>0</v>
      </c>
      <c r="F28" s="112">
        <f>SUM(F30:F32)</f>
        <v>0</v>
      </c>
      <c r="G28" s="112">
        <f t="shared" ref="G28" si="6">SUM(G30:G32)</f>
        <v>0</v>
      </c>
      <c r="H28" s="21"/>
    </row>
    <row r="29" spans="1:8" ht="18.75" customHeight="1">
      <c r="A29" s="154"/>
      <c r="B29" s="154"/>
      <c r="C29" s="31" t="s">
        <v>21</v>
      </c>
      <c r="D29" s="110"/>
      <c r="E29" s="112"/>
      <c r="F29" s="110"/>
      <c r="G29" s="112"/>
      <c r="H29" s="21"/>
    </row>
    <row r="30" spans="1:8" ht="21" customHeight="1">
      <c r="A30" s="154"/>
      <c r="B30" s="154"/>
      <c r="C30" s="31" t="s">
        <v>2</v>
      </c>
      <c r="D30" s="108">
        <v>0</v>
      </c>
      <c r="E30" s="112">
        <v>0</v>
      </c>
      <c r="F30" s="108">
        <v>0</v>
      </c>
      <c r="G30" s="112">
        <v>0</v>
      </c>
      <c r="H30" s="21"/>
    </row>
    <row r="31" spans="1:8" ht="21" customHeight="1">
      <c r="A31" s="154"/>
      <c r="B31" s="154"/>
      <c r="C31" s="31" t="s">
        <v>20</v>
      </c>
      <c r="D31" s="108">
        <v>0</v>
      </c>
      <c r="E31" s="115">
        <v>0</v>
      </c>
      <c r="F31" s="108">
        <v>0</v>
      </c>
      <c r="G31" s="115">
        <v>0</v>
      </c>
      <c r="H31" s="21"/>
    </row>
    <row r="32" spans="1:8" ht="20.25" customHeight="1">
      <c r="A32" s="155"/>
      <c r="B32" s="155"/>
      <c r="C32" s="31" t="s">
        <v>14</v>
      </c>
      <c r="D32" s="109">
        <v>0</v>
      </c>
      <c r="E32" s="115">
        <v>0</v>
      </c>
      <c r="F32" s="109">
        <v>0</v>
      </c>
      <c r="G32" s="115">
        <v>0</v>
      </c>
      <c r="H32" s="21"/>
    </row>
    <row r="33" spans="1:8" ht="20.25" customHeight="1">
      <c r="A33" s="78"/>
      <c r="H33" s="80"/>
    </row>
    <row r="34" spans="1:8" ht="30.75" customHeight="1">
      <c r="A34" s="169" t="s">
        <v>95</v>
      </c>
      <c r="B34" s="169"/>
      <c r="C34" s="10"/>
      <c r="D34" s="10"/>
      <c r="E34" s="10"/>
      <c r="F34" s="10"/>
      <c r="G34" s="87" t="s">
        <v>94</v>
      </c>
      <c r="H34" s="86"/>
    </row>
    <row r="35" spans="1:8" ht="20.25" customHeight="1">
      <c r="A35" s="78"/>
      <c r="B35" s="78"/>
      <c r="C35" s="79"/>
      <c r="D35" s="78"/>
      <c r="H35" s="80"/>
    </row>
    <row r="36" spans="1:8" ht="17.100000000000001" customHeight="1">
      <c r="A36" s="78"/>
      <c r="B36" s="78"/>
      <c r="C36" s="79"/>
      <c r="D36" s="78"/>
      <c r="E36" s="78"/>
      <c r="F36" s="79"/>
      <c r="G36" s="78"/>
      <c r="H36" s="22"/>
    </row>
    <row r="37" spans="1:8" ht="17.100000000000001" customHeight="1">
      <c r="A37" s="4" t="s">
        <v>108</v>
      </c>
      <c r="D37" s="5"/>
      <c r="E37" s="5"/>
      <c r="F37" s="5"/>
      <c r="G37" s="5"/>
      <c r="H37" s="22"/>
    </row>
    <row r="38" spans="1:8" ht="17.100000000000001" customHeight="1">
      <c r="A38" s="33"/>
      <c r="B38" s="11"/>
      <c r="C38" s="46"/>
      <c r="D38" s="47"/>
      <c r="E38" s="48"/>
      <c r="F38" s="10"/>
      <c r="G38" s="159"/>
      <c r="H38" s="159"/>
    </row>
    <row r="39" spans="1:8" ht="17.100000000000001" customHeight="1">
      <c r="D39" s="6"/>
      <c r="E39" s="6"/>
      <c r="F39" s="6"/>
      <c r="G39" s="6"/>
      <c r="H39" s="23"/>
    </row>
    <row r="40" spans="1:8" ht="17.100000000000001" customHeight="1">
      <c r="D40" s="22"/>
      <c r="E40" s="22"/>
      <c r="F40" s="22"/>
      <c r="G40" s="22"/>
      <c r="H40" s="22"/>
    </row>
    <row r="41" spans="1:8">
      <c r="D41" s="22"/>
      <c r="E41" s="22"/>
      <c r="F41" s="22"/>
      <c r="G41" s="22"/>
      <c r="H41" s="22"/>
    </row>
    <row r="42" spans="1:8" ht="12.75" customHeight="1">
      <c r="D42" s="22"/>
      <c r="E42" s="22"/>
      <c r="F42" s="22"/>
      <c r="G42" s="22"/>
      <c r="H42" s="22"/>
    </row>
    <row r="43" spans="1:8" s="1" customFormat="1" ht="18.75">
      <c r="A43" s="4"/>
      <c r="B43" s="4"/>
      <c r="C43" s="4"/>
      <c r="D43" s="22"/>
      <c r="E43" s="22"/>
      <c r="F43" s="22"/>
      <c r="G43" s="22"/>
      <c r="H43" s="22"/>
    </row>
    <row r="44" spans="1:8">
      <c r="D44" s="22"/>
      <c r="E44" s="22"/>
      <c r="F44" s="22"/>
      <c r="G44" s="22"/>
      <c r="H44" s="22"/>
    </row>
    <row r="45" spans="1:8" ht="12.75" customHeight="1">
      <c r="D45" s="22"/>
      <c r="E45" s="22"/>
      <c r="F45" s="22"/>
      <c r="G45" s="22"/>
    </row>
    <row r="47" spans="1:8">
      <c r="D47" s="2"/>
      <c r="E47" s="2"/>
      <c r="F47" s="2"/>
      <c r="G47" s="2"/>
      <c r="H47" s="2"/>
    </row>
    <row r="48" spans="1:8" ht="12.75" customHeight="1"/>
    <row r="50" ht="106.5" customHeight="1"/>
    <row r="52" ht="12.75" customHeight="1"/>
  </sheetData>
  <mergeCells count="21">
    <mergeCell ref="G1:H1"/>
    <mergeCell ref="G2:H2"/>
    <mergeCell ref="A4:H4"/>
    <mergeCell ref="A6:A7"/>
    <mergeCell ref="B6:B7"/>
    <mergeCell ref="C6:C7"/>
    <mergeCell ref="D6:E6"/>
    <mergeCell ref="F6:G6"/>
    <mergeCell ref="H6:H7"/>
    <mergeCell ref="G38:H38"/>
    <mergeCell ref="A28:A32"/>
    <mergeCell ref="B28:B32"/>
    <mergeCell ref="A8:A12"/>
    <mergeCell ref="B8:B12"/>
    <mergeCell ref="A13:A17"/>
    <mergeCell ref="B13:B17"/>
    <mergeCell ref="A18:A22"/>
    <mergeCell ref="B18:B22"/>
    <mergeCell ref="A23:A27"/>
    <mergeCell ref="B23:B27"/>
    <mergeCell ref="A34:B34"/>
  </mergeCells>
  <printOptions horizontalCentered="1"/>
  <pageMargins left="0.39370078740157483" right="0.39370078740157483" top="0.98425196850393704" bottom="0.78740157480314965" header="0.31496062992125984" footer="0.31496062992125984"/>
  <pageSetup paperSize="9" scale="65" firstPageNumber="6" fitToHeight="2" orientation="landscape" useFirstPageNumber="1" r:id="rId1"/>
  <headerFooter>
    <oddHeader>&amp;C&amp;"Times New Roman,обычный"&amp;P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 средства по кодам</vt:lpstr>
      <vt:lpstr>8 средства бюджет</vt:lpstr>
      <vt:lpstr>'7 средства по кодам'!Заголовки_для_печати</vt:lpstr>
      <vt:lpstr>'8 средства бюджет'!Заголовки_для_печати</vt:lpstr>
      <vt:lpstr>'7 средства по кодам'!Область_печати</vt:lpstr>
      <vt:lpstr>'8 средства бюджет'!Область_печати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Ryabkova</cp:lastModifiedBy>
  <cp:lastPrinted>2024-04-15T05:14:22Z</cp:lastPrinted>
  <dcterms:created xsi:type="dcterms:W3CDTF">2007-07-17T01:27:34Z</dcterms:created>
  <dcterms:modified xsi:type="dcterms:W3CDTF">2025-03-19T09:15:46Z</dcterms:modified>
</cp:coreProperties>
</file>